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4"/>
  </bookViews>
  <sheets>
    <sheet name="income" sheetId="1" r:id="rId1"/>
    <sheet name="bsheet" sheetId="2" r:id="rId2"/>
    <sheet name="equity" sheetId="3" r:id="rId3"/>
    <sheet name="cashflow" sheetId="4" r:id="rId4"/>
    <sheet name="notes" sheetId="5" r:id="rId5"/>
  </sheets>
  <definedNames>
    <definedName name="_xlnm.Print_Area" localSheetId="1">'bsheet'!$A$1:$E$101</definedName>
    <definedName name="_xlnm.Print_Area" localSheetId="3">'cashflow'!$A$2:$E$61</definedName>
    <definedName name="_xlnm.Print_Area" localSheetId="2">'equity'!$A$1:$R$36</definedName>
    <definedName name="_xlnm.Print_Area" localSheetId="0">'income'!$A$1:$H$60</definedName>
    <definedName name="_xlnm.Print_Area" localSheetId="4">'notes'!$A$1:$H$353</definedName>
    <definedName name="_xlnm.Print_Titles" localSheetId="4">'notes'!$A:$A,'notes'!$1:$4</definedName>
  </definedNames>
  <calcPr fullCalcOnLoad="1"/>
</workbook>
</file>

<file path=xl/sharedStrings.xml><?xml version="1.0" encoding="utf-8"?>
<sst xmlns="http://schemas.openxmlformats.org/spreadsheetml/2006/main" count="478" uniqueCount="390">
  <si>
    <t>BOLTON BERHAD</t>
  </si>
  <si>
    <t>(Company No. 5572-H)</t>
  </si>
  <si>
    <t>(Incorporated in Malaysia)</t>
  </si>
  <si>
    <t>RM'000</t>
  </si>
  <si>
    <t>CONDENSED CONSOLIDATED INCOME STATEMENTS</t>
  </si>
  <si>
    <t>Revenue</t>
  </si>
  <si>
    <t>Other operating income</t>
  </si>
  <si>
    <t>Finance costs</t>
  </si>
  <si>
    <t>Taxation</t>
  </si>
  <si>
    <t>Property, Plant and Equipment</t>
  </si>
  <si>
    <t>Current Assets</t>
  </si>
  <si>
    <t>Current Liabilities</t>
  </si>
  <si>
    <t>Share Capital</t>
  </si>
  <si>
    <t>ended</t>
  </si>
  <si>
    <t>Adjustment for non-cash flow :-</t>
  </si>
  <si>
    <t xml:space="preserve">         Non-cash items</t>
  </si>
  <si>
    <t xml:space="preserve">         Non-operating items (which are investing/financing)</t>
  </si>
  <si>
    <t>Changes in working capital</t>
  </si>
  <si>
    <t xml:space="preserve">         Net change in current assets</t>
  </si>
  <si>
    <t>Net cash flows from operating activities</t>
  </si>
  <si>
    <t>Investing Activities</t>
  </si>
  <si>
    <t>Financing Activities</t>
  </si>
  <si>
    <t xml:space="preserve">        - Bank borrowings</t>
  </si>
  <si>
    <t>Net Change in Cash and Cash Equivalents</t>
  </si>
  <si>
    <t>Share</t>
  </si>
  <si>
    <t>Capital</t>
  </si>
  <si>
    <t>Reserve</t>
  </si>
  <si>
    <t>Total</t>
  </si>
  <si>
    <t>Exceptional items</t>
  </si>
  <si>
    <t>Seasonality or Cyclical Factors</t>
  </si>
  <si>
    <t>There have been no material seasonal or cyclical factors affecting the results of the quarter under review.</t>
  </si>
  <si>
    <t>Changes in estimates</t>
  </si>
  <si>
    <t>Debt and Equity Securities</t>
  </si>
  <si>
    <t>Dividends Paid</t>
  </si>
  <si>
    <t>Segmental Reporting</t>
  </si>
  <si>
    <t>Hotel</t>
  </si>
  <si>
    <t>Subsequent Events</t>
  </si>
  <si>
    <t>Changes in the Composition of the Group</t>
  </si>
  <si>
    <t>Changes in contingent liabilities and contingent assets</t>
  </si>
  <si>
    <t>Review of Performance</t>
  </si>
  <si>
    <t>Profit Forecast/Profit Guarantee</t>
  </si>
  <si>
    <t>Taxation comprises the following :-</t>
  </si>
  <si>
    <t>Quoted investments</t>
  </si>
  <si>
    <t>(a) Total purchases and sales of quoted investments are as follows :-</t>
  </si>
  <si>
    <t xml:space="preserve">        Total purchases</t>
  </si>
  <si>
    <t xml:space="preserve">        Total sales proceeds</t>
  </si>
  <si>
    <t>At</t>
  </si>
  <si>
    <t>At Book</t>
  </si>
  <si>
    <t>At Market</t>
  </si>
  <si>
    <t>Cost</t>
  </si>
  <si>
    <t>Value</t>
  </si>
  <si>
    <t xml:space="preserve">        Quoted in Malaysia </t>
  </si>
  <si>
    <t xml:space="preserve">                Other investments</t>
  </si>
  <si>
    <t xml:space="preserve">        Total quoted investments</t>
  </si>
  <si>
    <t>Corporate Developments</t>
  </si>
  <si>
    <t>Group borrowings</t>
  </si>
  <si>
    <t>Total Group borrowings</t>
  </si>
  <si>
    <t>Off Balance Sheet Financial Instruments</t>
  </si>
  <si>
    <t>There has been no financial instruments with off balance sheet risks as at the date of this report.</t>
  </si>
  <si>
    <t>Material Litigation</t>
  </si>
  <si>
    <t>There has been no material litigation pending as at the date of this report.</t>
  </si>
  <si>
    <t>Earnings per share</t>
  </si>
  <si>
    <t>BY ORDER OF THE BOARD</t>
  </si>
  <si>
    <t>LIM SENG YON</t>
  </si>
  <si>
    <t>Kuala Lumpur</t>
  </si>
  <si>
    <t>Basis of Preparation</t>
  </si>
  <si>
    <t>by independent professional valuers less depreciation.</t>
  </si>
  <si>
    <t>All borrowings are denominated in Ringgit Malaysia.</t>
  </si>
  <si>
    <t>As at</t>
  </si>
  <si>
    <t>Land held for development</t>
  </si>
  <si>
    <t>Long Term Borrowings</t>
  </si>
  <si>
    <t>Deferred taxation</t>
  </si>
  <si>
    <t>Premium</t>
  </si>
  <si>
    <t>Distributable</t>
  </si>
  <si>
    <t>Exchange</t>
  </si>
  <si>
    <t>not qualified.</t>
  </si>
  <si>
    <t>Business segments</t>
  </si>
  <si>
    <t>Food</t>
  </si>
  <si>
    <t>Franchising</t>
  </si>
  <si>
    <t>Segment results</t>
  </si>
  <si>
    <t>Unallocated expenses</t>
  </si>
  <si>
    <t>Segment results include items directly attributable to a segment as well as those that can be allocated on a reasonable basis.</t>
  </si>
  <si>
    <t>Unallocated expenses comprise mainly head office expenses.</t>
  </si>
  <si>
    <t>3 months ended</t>
  </si>
  <si>
    <t xml:space="preserve">         Land held for development</t>
  </si>
  <si>
    <t xml:space="preserve">         Net change in liabilities</t>
  </si>
  <si>
    <t>CONDENSED CONSOLIDATED BALANCE SHEETS</t>
  </si>
  <si>
    <t>CONDENSED CONSOLIDATED STATEMENT OF CHANGES IN EQUITY</t>
  </si>
  <si>
    <t>CONDENSED CONSOLIDATED CASH FLOW STATEMENTS</t>
  </si>
  <si>
    <t>Dividends Proposed</t>
  </si>
  <si>
    <t>Valuation of property, plant and equipment</t>
  </si>
  <si>
    <t>The valuation of land and buildings have been brought forward, without amendment from the most recent annual</t>
  </si>
  <si>
    <t>Minority Interests</t>
  </si>
  <si>
    <t>BOLTON BERHAD (5572-H)</t>
  </si>
  <si>
    <t>Explanatory Notes</t>
  </si>
  <si>
    <t>A1.</t>
  </si>
  <si>
    <t>A2.</t>
  </si>
  <si>
    <t>Audit Qualification</t>
  </si>
  <si>
    <t>A3.</t>
  </si>
  <si>
    <t>A4.</t>
  </si>
  <si>
    <t>A5.</t>
  </si>
  <si>
    <t>A6.</t>
  </si>
  <si>
    <t>A7.</t>
  </si>
  <si>
    <t>A8.</t>
  </si>
  <si>
    <t>A9.</t>
  </si>
  <si>
    <t>A10.</t>
  </si>
  <si>
    <t>A11.</t>
  </si>
  <si>
    <t>A12.</t>
  </si>
  <si>
    <t>LISTING REQUIREMENTS.</t>
  </si>
  <si>
    <t>B1.</t>
  </si>
  <si>
    <t>B2.</t>
  </si>
  <si>
    <t>Sale of unquoted investments and properties</t>
  </si>
  <si>
    <t>B3.</t>
  </si>
  <si>
    <t>B4.</t>
  </si>
  <si>
    <t>B5.</t>
  </si>
  <si>
    <t>B6.</t>
  </si>
  <si>
    <t>B7.</t>
  </si>
  <si>
    <t>B8.</t>
  </si>
  <si>
    <t>B9.</t>
  </si>
  <si>
    <t>B10.</t>
  </si>
  <si>
    <t>B11.</t>
  </si>
  <si>
    <t>B12.</t>
  </si>
  <si>
    <t xml:space="preserve">     Secured</t>
  </si>
  <si>
    <t xml:space="preserve">Short term bank borrowings - </t>
  </si>
  <si>
    <t xml:space="preserve">     Unsecured</t>
  </si>
  <si>
    <t>Long term bank borrowings</t>
  </si>
  <si>
    <t>B13.</t>
  </si>
  <si>
    <t>is anti-dilutive.</t>
  </si>
  <si>
    <t>Material Changes in the Quarterly Results as Compared with the Immediate Preceding Quarter</t>
  </si>
  <si>
    <t>Secretaries</t>
  </si>
  <si>
    <t>ADDITIONAL INFORMATION AS REQUIRED BY APPENDIX 9B OF THE BURSA MALAYSIA SECURITIES BERHAD</t>
  </si>
  <si>
    <t>The fully diluted earnings per share for the current period is not presented as the effect of the conversion of warrants</t>
  </si>
  <si>
    <t xml:space="preserve"> </t>
  </si>
  <si>
    <t xml:space="preserve">     (i) at the request of the Company and upon the written consent of SHB; or</t>
  </si>
  <si>
    <t xml:space="preserve">     (iii) if the Board of Directors of SGSB are appointed in a manner other than two (2) Directors being nominated by SHB, two (2)</t>
  </si>
  <si>
    <t xml:space="preserve">         technology which materially affects the business of SGSB; or</t>
  </si>
  <si>
    <t xml:space="preserve">          Directors being nominated by the Company and the remaining three (3) Directors being nominated from the management of</t>
  </si>
  <si>
    <t xml:space="preserve">          SGSB and approved by the Company.</t>
  </si>
  <si>
    <t>Not applicable</t>
  </si>
  <si>
    <t>Cash and Cash Equivalents at end of period</t>
  </si>
  <si>
    <t>Cash and Cash Equivalents at beginning of period</t>
  </si>
  <si>
    <t>Property</t>
  </si>
  <si>
    <t>Development</t>
  </si>
  <si>
    <t>Investment</t>
  </si>
  <si>
    <t>No dividend has been declared for the interim period under review.</t>
  </si>
  <si>
    <t>The interim financial report is unaudited and has been prepared in accordance with Financial Reporting Standard (FRS) 134</t>
  </si>
  <si>
    <t xml:space="preserve">        excluding treasury shares ('000)</t>
  </si>
  <si>
    <t>Weighted average number of ordinary shares</t>
  </si>
  <si>
    <t>- as previously reported</t>
  </si>
  <si>
    <t>- as restated</t>
  </si>
  <si>
    <t>---------------------Non-distributable----------------</t>
  </si>
  <si>
    <t>restated</t>
  </si>
  <si>
    <t>Included in investing results are :-</t>
  </si>
  <si>
    <t>&amp; others</t>
  </si>
  <si>
    <t xml:space="preserve">   - Equity investments</t>
  </si>
  <si>
    <t xml:space="preserve">   - Property, plant and equipments</t>
  </si>
  <si>
    <t xml:space="preserve">   - Other investments</t>
  </si>
  <si>
    <t xml:space="preserve">     (a) Proposed private placement of up to 10% of the Company's issued and paid-up share capital;</t>
  </si>
  <si>
    <t xml:space="preserve">          The Proposed Internal Reorganisation is subject to the approval of the FIC.</t>
  </si>
  <si>
    <t>(i) The Company had on 18 July 2005 announced the following :</t>
  </si>
  <si>
    <t>(ii) The Company had on 18 January 2006 announced the following :-</t>
  </si>
  <si>
    <t xml:space="preserve">           The Proposed Disposal is subject to the approval of the FIC and the principal/outline approval and development order from Dewan</t>
  </si>
  <si>
    <t xml:space="preserve">            Bandaraya Kuala Lumpur for the development plan for Mayang Land.</t>
  </si>
  <si>
    <t>31/03/2006</t>
  </si>
  <si>
    <t xml:space="preserve">     since the last annual balance sheet date.</t>
  </si>
  <si>
    <t>Current taxation - current year</t>
  </si>
  <si>
    <t>Prospects for the financial year ending 31 March 2007</t>
  </si>
  <si>
    <t>Profit before tax</t>
  </si>
  <si>
    <t>Profit from operations</t>
  </si>
  <si>
    <t>At 1 April 2006 :</t>
  </si>
  <si>
    <t>Changes in Accounting Policies</t>
  </si>
  <si>
    <t>Interim Financial Reporting and paragraph 9.22 of the Listing Requirements of Bursa Malaysia Securities Berhad and should</t>
  </si>
  <si>
    <t>The accounting policies and methods of computations adopted by the Group in this interim financial report are consistent with</t>
  </si>
  <si>
    <t>Inventories</t>
  </si>
  <si>
    <t>Investment Properties</t>
  </si>
  <si>
    <t>The adoption of the new or revised FRSs does not have significant financial impact on the Group except as disclosed below :</t>
  </si>
  <si>
    <t>(a) FRS 3 : Business Combinations, FRS 136 : Impairment of Assets and FRS 138 : Intangible Assets</t>
  </si>
  <si>
    <t>Under FRS 3, any excess of the Group's interest in the net fair value of acquiree's identifiable assets, liabilities and contingent</t>
  </si>
  <si>
    <t xml:space="preserve">liabilities over the cost of acquisitions (previously referred to as "negative goodwill"), after reassessment, is now recognised </t>
  </si>
  <si>
    <t>and other disclosures. In the consolidated balance sheet, minority interests are now presented within total equity. In the consolidated</t>
  </si>
  <si>
    <t>income statement, minority interests are presented as an allocation of the total profit or loss for the period. A similar requirement</t>
  </si>
  <si>
    <t>is also applicable to the statement of changes in equity. FRS 101 also requires disclosure, on the face of the statement of changes</t>
  </si>
  <si>
    <t xml:space="preserve">in equity, total recognised income and expenses for the period, showing separately the amounts attributable to equity holders of </t>
  </si>
  <si>
    <t>The adoption of this new FRS has resulted in a prospective change in the accounting estimates for depreciation of hotel property</t>
  </si>
  <si>
    <t>and the comparatives as at 31 March 2006 are not restated. Prior to 1 April 2006, this asset was not depreciated as it is the</t>
  </si>
  <si>
    <t xml:space="preserve">FRS 140 defines an investment property as property held for long-term rental yield and/or capital appreciation and that is not </t>
  </si>
  <si>
    <t>Changes in inventories and consumables used</t>
  </si>
  <si>
    <t>Development costs recognised as expense</t>
  </si>
  <si>
    <t>Staff costs</t>
  </si>
  <si>
    <t>Depreciation and amortisation</t>
  </si>
  <si>
    <t>Other expenses</t>
  </si>
  <si>
    <t>Profit for the period</t>
  </si>
  <si>
    <t>Attributable to :</t>
  </si>
  <si>
    <t>Equity holders of the parent</t>
  </si>
  <si>
    <t>Other investing activities results</t>
  </si>
  <si>
    <t>Share of results of associates and jointly controlled entity</t>
  </si>
  <si>
    <t>Non Current Assets</t>
  </si>
  <si>
    <t>Investment in associates and jointly controlled entity</t>
  </si>
  <si>
    <t>Other investments</t>
  </si>
  <si>
    <t>Prepaid lease payments</t>
  </si>
  <si>
    <t>ASSETS</t>
  </si>
  <si>
    <t>TOTAL ASSETS</t>
  </si>
  <si>
    <t>EQUITY AND LIABILITIES</t>
  </si>
  <si>
    <t>Equity attributable to equity holders of the parent</t>
  </si>
  <si>
    <t>Share Premium</t>
  </si>
  <si>
    <t>Other reserves</t>
  </si>
  <si>
    <t>Shareholders' equity</t>
  </si>
  <si>
    <t>Treasury shares</t>
  </si>
  <si>
    <t>Total equity</t>
  </si>
  <si>
    <t>Non Current Liabilities</t>
  </si>
  <si>
    <t>Long term payables</t>
  </si>
  <si>
    <t>Trade and other payables</t>
  </si>
  <si>
    <t>Provision for liabilities</t>
  </si>
  <si>
    <t>Total Liabilities</t>
  </si>
  <si>
    <t>TOTAL EQUITY AND LIABILITIES</t>
  </si>
  <si>
    <t>Accumulated Losses</t>
  </si>
  <si>
    <t>Minority</t>
  </si>
  <si>
    <t>Interest</t>
  </si>
  <si>
    <t>Equity</t>
  </si>
  <si>
    <t>Sub-total</t>
  </si>
  <si>
    <t>-----------------------------------------Attributable to Equity Holders of the Parent----------------------------------</t>
  </si>
  <si>
    <t>- effect of adoption of</t>
  </si>
  <si>
    <t>Treasury</t>
  </si>
  <si>
    <t>Shares</t>
  </si>
  <si>
    <t>Development properties</t>
  </si>
  <si>
    <t>Trade and other receivables</t>
  </si>
  <si>
    <t>Tax recoverable</t>
  </si>
  <si>
    <t>Cash and cash equivalents</t>
  </si>
  <si>
    <t>occupied by the companies in the Group. In compliance with FRS 140, the Group has reclassified the properties held for rental</t>
  </si>
  <si>
    <t>As previously</t>
  </si>
  <si>
    <t>reported</t>
  </si>
  <si>
    <t>Effect of</t>
  </si>
  <si>
    <t>reclassification</t>
  </si>
  <si>
    <t>As</t>
  </si>
  <si>
    <t>Restated</t>
  </si>
  <si>
    <t>Investment properties</t>
  </si>
  <si>
    <t>Property, plant and equipment</t>
  </si>
  <si>
    <t>Land held for sale</t>
  </si>
  <si>
    <t>to external parties which had previously been classified as property, plant and equipment and land held for development as</t>
  </si>
  <si>
    <t>Short term investments</t>
  </si>
  <si>
    <t>Borrowings</t>
  </si>
  <si>
    <t>Movements during the period</t>
  </si>
  <si>
    <t>Gain on disposal of quoted investment</t>
  </si>
  <si>
    <t>Provision for impairment loss on quoted investments written back</t>
  </si>
  <si>
    <t>audited statements for the year ended 31 March 2006. The carrying value is based on a valuation carried out in 1983</t>
  </si>
  <si>
    <t>(a) Indemnities given to third parties in respect of bank guarantees for the Group have increased to RM1,120,200 from RM854,433</t>
  </si>
  <si>
    <t xml:space="preserve">        Total profit on disposal</t>
  </si>
  <si>
    <t>Note : There are no comparative figures as the Group changed its financial year end from 31 December to 31 March during the</t>
  </si>
  <si>
    <t xml:space="preserve">          preceding financial period under review.</t>
  </si>
  <si>
    <t>Cumulative quarter</t>
  </si>
  <si>
    <t>EPS - basic (sen)</t>
  </si>
  <si>
    <t>Operating profit</t>
  </si>
  <si>
    <t>Profit before taxation</t>
  </si>
  <si>
    <t>Basic earnings per share (sen)</t>
  </si>
  <si>
    <t xml:space="preserve">         Taxation refund</t>
  </si>
  <si>
    <t xml:space="preserve">Net Assets per share attributable to </t>
  </si>
  <si>
    <t xml:space="preserve">    Equity Holders of the Parent (RM)</t>
  </si>
  <si>
    <t>Analysis of cash and cash equivalents at end of the financial period :</t>
  </si>
  <si>
    <t>Cash and bank balances</t>
  </si>
  <si>
    <t>Deposits with licenced financial institutions</t>
  </si>
  <si>
    <t>Bank overdrafts</t>
  </si>
  <si>
    <t>Note : There are no comparative figures as the Group changed its financial year end from 31 December to 31 March</t>
  </si>
  <si>
    <t xml:space="preserve">          during the preceding financial period under review.</t>
  </si>
  <si>
    <t xml:space="preserve">(The Condensed Consolidated Income Statements should be read in conjunction with the audited Financial Statements </t>
  </si>
  <si>
    <t>for the period ended 31 March 2006)</t>
  </si>
  <si>
    <t xml:space="preserve">(The Condensed Consolidated Balance Sheets should be read in conjunction with the audited </t>
  </si>
  <si>
    <t>Financial Statements for the period ended 31 March 2006)</t>
  </si>
  <si>
    <t>(The Condensed Consolidated Statements of Changes in Equity should be read in conjunction with the audited Financial Statements</t>
  </si>
  <si>
    <t>(The Condensed Consolidated Cash Flow Statements should be read in conjunction with the audited</t>
  </si>
  <si>
    <t xml:space="preserve">        FRS 3</t>
  </si>
  <si>
    <t>Retained Profits/</t>
  </si>
  <si>
    <t>be read in conjunction with the Group's audited financial statements for the period ended 31 March 2006.</t>
  </si>
  <si>
    <t>those adopted in the most recent annual audited financial statements except for the adoption of the new or revised Financial Reporting</t>
  </si>
  <si>
    <t>Standards (FRSs) effective for financial periods beginning 1 January 2006.</t>
  </si>
  <si>
    <t>Prior to 1 April 2006, goodwill was stated at cost less accumulated amortisation. Goodwill was amortised over its weighted average</t>
  </si>
  <si>
    <t>useful life. With effect from 1 April 2006, in accordance with FRS 3 and FRS 136, the Group no longer amortises goodwill. Goodwill is</t>
  </si>
  <si>
    <t>now tested for impairment annually, or more frequently if events or changes in circumstances indicate that it might be impaired.</t>
  </si>
  <si>
    <t>The new policy in respect of goodwill has been applied prospectively in accordance with the transitional arrangements under FRS 3.</t>
  </si>
  <si>
    <t>As a result, comparative figures have not been restated, the cumulative amount of amortisation as of 1 April 2006 has been offset</t>
  </si>
  <si>
    <t>against the cost of the goodwill and no amortisation charge for the goodwill has been recognised in the income statement for the three</t>
  </si>
  <si>
    <t>immediately in profit or loss. Prior to 1 April 2006, negative goodwill was amortised over its weighted average useful life and set-off</t>
  </si>
  <si>
    <t>against the goodwill arising from the excess of the cost of acquisitions over the Group's interest in the net fair value of identifieable</t>
  </si>
  <si>
    <t>assets, liabilities and contingent liabilities of other subsidiaries.</t>
  </si>
  <si>
    <t>The adoption of the revised FRS 101 has affected the presentation of minority interests, share of net after-tax results of associates</t>
  </si>
  <si>
    <t>Minority interests</t>
  </si>
  <si>
    <t>The current period's presentation of the Group's financial statements is based on the revised requirements of FRS 101.</t>
  </si>
  <si>
    <t>(f) The effect to the Group's comparative figures on adoption of the above FRSs is as follows :</t>
  </si>
  <si>
    <t>FRS 5 defined that an item is classified as held for sale if its carrying amount will be recovered principally through a sale transaction</t>
  </si>
  <si>
    <t>rather than through continuing use.</t>
  </si>
  <si>
    <t>The Group has applied FRS 5 prospectively in accordance with its transitional provisions, which has resulted in the reclassification of</t>
  </si>
  <si>
    <t>an asset previously classified as land held under development.</t>
  </si>
  <si>
    <t>(c) FRS 101 : Presentation of Financial Statements</t>
  </si>
  <si>
    <t>(d) FRS 116 : Property, Plant and Equipment</t>
  </si>
  <si>
    <t>(e) FRS 140 : Investment Properties</t>
  </si>
  <si>
    <t>The audit report of the Group's most recent annual audited financial statements for the period ended 31 March 2006 was</t>
  </si>
  <si>
    <t>Profit for the period attributable to the ordinary equity</t>
  </si>
  <si>
    <t xml:space="preserve">          holders of the parent</t>
  </si>
  <si>
    <t>Other than the changes in note A2, there were no other major changes in estimates of amounts reported in prior financial years</t>
  </si>
  <si>
    <t>that have a material effect in the current financial quarter.</t>
  </si>
  <si>
    <t>parent and to minority interests.</t>
  </si>
  <si>
    <t>A13.</t>
  </si>
  <si>
    <t>Operating profit before changes in working capital</t>
  </si>
  <si>
    <t>Group's practice to maintain its hotel property at a high standard and condition in order to maintain its residual value at least equal</t>
  </si>
  <si>
    <t>to its book value such that depreciation would be insignificant. Upon adoption of FRS 116, the hotel property is to be depreciated</t>
  </si>
  <si>
    <t>systematically over its estimated useful life. Depreciation of the hotel property is charged to profit or loss. The depreciation charge</t>
  </si>
  <si>
    <t>for the hotel property amounted to RM258,000 is recognised in the current quarter.</t>
  </si>
  <si>
    <t>(b) As part of the agreement on the disposal of the Group's entire equity interest in Symphony Global Sdn Bhd ("SGSB") to Symphony</t>
  </si>
  <si>
    <t xml:space="preserve">     House Bhd ("SHB"), the Company provided a guarantee that the aggregate profit after tax of SGSB Group for the three financial</t>
  </si>
  <si>
    <t xml:space="preserve">     years ending 31 December 2004 to 2006 shall not be less than RM75 million (PAT Guarantee).  The PAT Guarantee provided by the</t>
  </si>
  <si>
    <t xml:space="preserve">     company may only lapse upon the following:</t>
  </si>
  <si>
    <t>The results of the current quarter is higher than the preceding quarter mainly due to higher contribution from Property Division in the</t>
  </si>
  <si>
    <t xml:space="preserve">          The Proposed Placement has been approved by the SC, FIC and approved in principle by Bursa Securities for its listing and</t>
  </si>
  <si>
    <t xml:space="preserve">          quotation. The Proposed Placement is pending implementation.</t>
  </si>
  <si>
    <t xml:space="preserve">      (a) Proposed disposal of 11 contiguous parcels of freehold land ("Mayang Land") measuring a total of 17,383,207 square meters</t>
  </si>
  <si>
    <t xml:space="preserve">           located on Jalan Mayang, off Jalan Yap Kwan Seng, Kuala Lumpur, to Alpine Return Sdn Bhd for a total consideration of </t>
  </si>
  <si>
    <t xml:space="preserve">            RM112.287 million.</t>
  </si>
  <si>
    <t xml:space="preserve">      (b) Entered into a shareholder agreement with United Malayan Land Berhad, Acegoal Limited, a wholly subsidiary of CapitaLand</t>
  </si>
  <si>
    <t xml:space="preserve">           Limited in respect of Alpine Return Sdn Bhd.</t>
  </si>
  <si>
    <t>Goodwill/(Negative Goodwill) on consolidation</t>
  </si>
  <si>
    <t>**</t>
  </si>
  <si>
    <t>As at 31 March 2006 :</t>
  </si>
  <si>
    <t>investment properties. Investment properties are stated at cost less accumulated depreciation and impairment losses.</t>
  </si>
  <si>
    <t xml:space="preserve">     (ii) if there is a re-organisation, reconstruction or otherwise an amalgamation in SHB Group relating to businesses involving information</t>
  </si>
  <si>
    <t>2nd quarter</t>
  </si>
  <si>
    <t>30/09/2006</t>
  </si>
  <si>
    <t>6 months ended</t>
  </si>
  <si>
    <t>AS AT 30 SEPTEMBER 2006</t>
  </si>
  <si>
    <t>FOR THE PERIOD ENDED 30 SEPTEMBER 2006</t>
  </si>
  <si>
    <t>At 30 September 2006</t>
  </si>
  <si>
    <t>6 months</t>
  </si>
  <si>
    <t>30/09/06</t>
  </si>
  <si>
    <t>No dividends were paid in the quarter ended 30 September 2006.</t>
  </si>
  <si>
    <t>6 months ended 30/09/2006</t>
  </si>
  <si>
    <t>(b) Investments in quoted securities as at 30 September 2006 are as follows :-</t>
  </si>
  <si>
    <t>Particulars of the Group's borrowings as at 30 September 2006 are as follows :-</t>
  </si>
  <si>
    <t>Assets of disposal group classified as held for sale</t>
  </si>
  <si>
    <t>Liabilities directly associated with the assets</t>
  </si>
  <si>
    <t xml:space="preserve">       classified as held for sale</t>
  </si>
  <si>
    <t>Acquisition of a new subsidiary</t>
  </si>
  <si>
    <t>Unaudited interim report for the quarter ended 30 September 2006</t>
  </si>
  <si>
    <t>Provision for impairment loss on unquoted investments</t>
  </si>
  <si>
    <t>Provision for impairment loss on a quoted associated company</t>
  </si>
  <si>
    <t>Negative goodwill on acquisition of a subsidiary company written back</t>
  </si>
  <si>
    <t>Provision for shortfall in profit guarantee arising from the disposal of Symphony</t>
  </si>
  <si>
    <t xml:space="preserve">       Global Sdn Bhd</t>
  </si>
  <si>
    <t>On 11 September 2006, the Company issued 471,730 new ordinary shares of RM1 each at an issue price of RM1.25 per ordinary shares</t>
  </si>
  <si>
    <t xml:space="preserve">                Associated company</t>
  </si>
  <si>
    <t xml:space="preserve">   - Net cash paid for acquisition of a subsidiary company</t>
  </si>
  <si>
    <t>arrangement under Section 176 of the Companies Act, 1965 and Proposed acquisition of warrants in Kejora Harta Bhd, which is now</t>
  </si>
  <si>
    <t>There is no sale of unquoted investments during the current financial period. There is no sale of properties other than the sale of land</t>
  </si>
  <si>
    <t>and buildings in the normal course of business as property developers, apart from the sale of a leasehold land and building for a total</t>
  </si>
  <si>
    <t>amounting to RM589,662.50 as partial discharge of purchase consideration for the acquisition of Kejora Harta Bhd, as disclosed in note</t>
  </si>
  <si>
    <t>A12. Other than the above, there were no other issuance, cancellation, repurchase, resale and repayment of debt and equity securities for</t>
  </si>
  <si>
    <t>the current financial period. As at 30 September 2006, the Company has 1,977,200 ordinary shares held as treasury shares.</t>
  </si>
  <si>
    <t>a wholly-owned subsidiary. There were no other changes in the composition of the Group.</t>
  </si>
  <si>
    <t>(b) FRS 5 : Non Current Assets Held for Sale and Discontinued Operations</t>
  </si>
  <si>
    <t>FRS 5 require a component of an entity to be classified as discontinued when the criteria to be classified as held for sale have been met</t>
  </si>
  <si>
    <t>or it has been disposed of. The assets and liabilities of a discontinued operation (a disposal group) that are classified as held for sale are</t>
  </si>
  <si>
    <t>measured in accordance with FRS 5.</t>
  </si>
  <si>
    <t>with a corresponding increase in retained earnings and the negative goodwill of RM59.657 million arising from the acquisition of a subsidiary</t>
  </si>
  <si>
    <t>company (as disclosed in note A5 and A12) have been recognised in the income statement for the current financial quarter.</t>
  </si>
  <si>
    <t>month period ended 30 September 2006.</t>
  </si>
  <si>
    <t xml:space="preserve">On 14 September 2006, the Group completed the Proposed privatisation of Kejora Harta Bhd ("KHB") through a members' scheme of </t>
  </si>
  <si>
    <t>The effective tax rate of the Group for the periods presented above is lower than the statutory tax rate principally due to certain exceptional</t>
  </si>
  <si>
    <t xml:space="preserve">     The Proposed Disposal shall be conditional upon the fulfillment of the following conditions within thirty (30) calendar days commencing</t>
  </si>
  <si>
    <t xml:space="preserve">      from the date of the SSA or any extension thereof :</t>
  </si>
  <si>
    <t xml:space="preserve">        (b) Kejora obtaining the approval of its shareholder for the Proposed Disposal, if required; and</t>
  </si>
  <si>
    <t xml:space="preserve">        (c) the Purchaser and the Purchaser's Shareholders obtaining the approval of the Foreign Investment Committee for the Proposed</t>
  </si>
  <si>
    <t xml:space="preserve">             Disposal.</t>
  </si>
  <si>
    <t xml:space="preserve">      Kejora has on 10 November 2006 obtained the consent from the Franchisor for the Proposed Disposal.</t>
  </si>
  <si>
    <t>(iii) The Company had on 13 November 2006 announced that Kejora Harta Bhd ("Kejora"), its wholly owned subsidiary, had entered into a</t>
  </si>
  <si>
    <t xml:space="preserve">        (a) Kejora obtaining the consent of The Body Shop International PLC, the franchisor for 'The Body Shop' ("Franchisor"), for the</t>
  </si>
  <si>
    <t xml:space="preserve">             Proposed Disposal.</t>
  </si>
  <si>
    <t>In accordance with the transitional provisions of FRS 3, the negative goodwill as at 1 April 2006 of RM13.22 million was derecognised</t>
  </si>
  <si>
    <t>provision of RM3.476 million is made during the current quarter.</t>
  </si>
  <si>
    <t>sale consideration of RM2.5 million.</t>
  </si>
  <si>
    <t xml:space="preserve">      Share Sale Agreement ("SSA") with Rampai Teknologi Sdn Bhd ("RTSB" or the "Purchaser") and Dato' Foong Choong Heng and Datin</t>
  </si>
  <si>
    <t xml:space="preserve">      Cheah Kim Choo (collectively, the "Purchaser's Shareholders") for the proposed disposal by Kejora of its 100% equity interest in</t>
  </si>
  <si>
    <t xml:space="preserve">      Rampai-Niaga Sdn Bhd. for a cash consideration of RM80.0 million ("Proposed Disposal").</t>
  </si>
  <si>
    <t>WONG WAI FONG</t>
  </si>
  <si>
    <t>Save and except for as disclosed under note B8(iii), there is no material subsequent event since 30 September 2006.</t>
  </si>
  <si>
    <t>A provision for shortfall in profit guarantee amounting to RM60 million was made by the Group in the last financial period and an additional</t>
  </si>
  <si>
    <t>The Property Development and Investment Divisions contributed RM147.874 million representing 86% of the Group's Turnover and the</t>
  </si>
  <si>
    <t xml:space="preserve">Group's Segmental Results thereof amounting to RM40.361 million. The directors are of the view that the results reflect the current </t>
  </si>
  <si>
    <t>refocusing on core business activities of the Group.</t>
  </si>
  <si>
    <t>current quarter and exceptional items which amounted to RM18.9 million as disclosed in note A5.</t>
  </si>
  <si>
    <t xml:space="preserve">     (b) Proposed internal reorganisation of the enlarged Bolton Group of Companies:</t>
  </si>
  <si>
    <t>Barring any unforeseen circumstances, the directors are confident that the initiatives undertaken by the Company will result in a positive</t>
  </si>
  <si>
    <t>financial turnaround for the Group for the financial year 2007.</t>
  </si>
  <si>
    <t>items which are not subject to tax.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</si>
</sst>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;\(0.00\)"/>
    <numFmt numFmtId="173" formatCode="_(* #,##0.0_);_(* \(#,##0.0\);_(* &quot;-&quot;??_);_(@_)"/>
    <numFmt numFmtId="174" formatCode="_(* #,##0_);_(* \(#,##0\);_(* &quot;-&quot;??_);_(@_)"/>
    <numFmt numFmtId="175" formatCode="#,##0.0_);\(#,##0.0\)"/>
    <numFmt numFmtId="176" formatCode="_(* #,##0.0_);_(* \(#,##0.0\);_(* &quot;-&quot;_);_(@_)"/>
    <numFmt numFmtId="177" formatCode="_(* #,##0.00_);_(* \(#,##0.00\);_(* &quot;-&quot;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37" fontId="0" fillId="0" borderId="0" xfId="17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17" applyNumberFormat="1" applyFont="1" applyBorder="1" applyAlignment="1">
      <alignment horizontal="right"/>
    </xf>
    <xf numFmtId="3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7" fontId="0" fillId="0" borderId="0" xfId="17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39" fontId="0" fillId="0" borderId="0" xfId="15" applyNumberFormat="1" applyFont="1" applyBorder="1" applyAlignment="1">
      <alignment/>
    </xf>
    <xf numFmtId="172" fontId="0" fillId="0" borderId="0" xfId="17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0" xfId="0" applyAlignment="1" quotePrefix="1">
      <alignment/>
    </xf>
    <xf numFmtId="37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16" fontId="1" fillId="0" borderId="0" xfId="0" applyNumberFormat="1" applyFont="1" applyAlignment="1" quotePrefix="1">
      <alignment horizontal="center"/>
    </xf>
    <xf numFmtId="16" fontId="1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37" fontId="0" fillId="0" borderId="0" xfId="0" applyNumberFormat="1" applyBorder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14" fontId="1" fillId="0" borderId="0" xfId="0" applyNumberFormat="1" applyFont="1" applyAlignment="1" quotePrefix="1">
      <alignment horizontal="center"/>
    </xf>
    <xf numFmtId="0" fontId="0" fillId="0" borderId="0" xfId="0" applyFont="1" applyBorder="1" applyAlignment="1" quotePrefix="1">
      <alignment/>
    </xf>
    <xf numFmtId="41" fontId="0" fillId="0" borderId="0" xfId="15" applyNumberFormat="1" applyFont="1" applyBorder="1" applyAlignment="1">
      <alignment/>
    </xf>
    <xf numFmtId="41" fontId="0" fillId="0" borderId="0" xfId="15" applyNumberFormat="1" applyFont="1" applyBorder="1" applyAlignment="1">
      <alignment/>
    </xf>
    <xf numFmtId="41" fontId="0" fillId="0" borderId="0" xfId="15" applyNumberFormat="1" applyFont="1" applyBorder="1" applyAlignment="1">
      <alignment horizontal="right"/>
    </xf>
    <xf numFmtId="41" fontId="0" fillId="0" borderId="1" xfId="15" applyNumberFormat="1" applyFont="1" applyBorder="1" applyAlignment="1">
      <alignment/>
    </xf>
    <xf numFmtId="41" fontId="0" fillId="0" borderId="2" xfId="15" applyNumberFormat="1" applyFont="1" applyBorder="1" applyAlignment="1">
      <alignment/>
    </xf>
    <xf numFmtId="41" fontId="0" fillId="0" borderId="0" xfId="17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17" applyNumberFormat="1" applyFont="1" applyBorder="1" applyAlignment="1">
      <alignment horizontal="right"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 horizontal="right"/>
    </xf>
    <xf numFmtId="41" fontId="0" fillId="0" borderId="0" xfId="17" applyNumberFormat="1" applyFont="1" applyBorder="1" applyAlignment="1">
      <alignment horizontal="center"/>
    </xf>
    <xf numFmtId="41" fontId="0" fillId="0" borderId="0" xfId="0" applyNumberFormat="1" applyFont="1" applyBorder="1" applyAlignment="1">
      <alignment horizontal="center"/>
    </xf>
    <xf numFmtId="41" fontId="0" fillId="0" borderId="0" xfId="0" applyNumberFormat="1" applyAlignment="1">
      <alignment/>
    </xf>
    <xf numFmtId="41" fontId="0" fillId="0" borderId="1" xfId="0" applyNumberFormat="1" applyBorder="1" applyAlignment="1">
      <alignment/>
    </xf>
    <xf numFmtId="41" fontId="0" fillId="0" borderId="0" xfId="15" applyNumberFormat="1" applyAlignment="1">
      <alignment/>
    </xf>
    <xf numFmtId="41" fontId="0" fillId="0" borderId="2" xfId="0" applyNumberFormat="1" applyBorder="1" applyAlignment="1">
      <alignment/>
    </xf>
    <xf numFmtId="41" fontId="0" fillId="0" borderId="0" xfId="0" applyNumberFormat="1" applyBorder="1" applyAlignment="1">
      <alignment/>
    </xf>
    <xf numFmtId="41" fontId="1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1" fillId="0" borderId="0" xfId="0" applyNumberFormat="1" applyFont="1" applyAlignment="1" quotePrefix="1">
      <alignment/>
    </xf>
    <xf numFmtId="41" fontId="0" fillId="0" borderId="0" xfId="0" applyNumberFormat="1" applyAlignment="1" quotePrefix="1">
      <alignment/>
    </xf>
    <xf numFmtId="41" fontId="1" fillId="0" borderId="0" xfId="0" applyNumberFormat="1" applyFont="1" applyAlignment="1">
      <alignment horizontal="center"/>
    </xf>
    <xf numFmtId="41" fontId="1" fillId="0" borderId="0" xfId="0" applyNumberFormat="1" applyFont="1" applyBorder="1" applyAlignment="1">
      <alignment horizontal="center"/>
    </xf>
    <xf numFmtId="41" fontId="1" fillId="0" borderId="0" xfId="0" applyNumberFormat="1" applyFont="1" applyAlignment="1">
      <alignment horizontal="left"/>
    </xf>
    <xf numFmtId="41" fontId="0" fillId="0" borderId="1" xfId="15" applyNumberFormat="1" applyBorder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 horizontal="center"/>
    </xf>
    <xf numFmtId="41" fontId="1" fillId="0" borderId="0" xfId="0" applyNumberFormat="1" applyFont="1" applyAlignment="1">
      <alignment/>
    </xf>
    <xf numFmtId="41" fontId="1" fillId="0" borderId="0" xfId="0" applyNumberFormat="1" applyFont="1" applyBorder="1" applyAlignment="1">
      <alignment horizontal="right"/>
    </xf>
    <xf numFmtId="41" fontId="1" fillId="0" borderId="0" xfId="0" applyNumberFormat="1" applyFont="1" applyAlignment="1">
      <alignment horizontal="right"/>
    </xf>
    <xf numFmtId="41" fontId="0" fillId="0" borderId="0" xfId="0" applyNumberFormat="1" applyFont="1" applyAlignment="1">
      <alignment horizontal="center"/>
    </xf>
    <xf numFmtId="41" fontId="0" fillId="0" borderId="3" xfId="15" applyNumberFormat="1" applyFont="1" applyBorder="1" applyAlignment="1">
      <alignment horizontal="right"/>
    </xf>
    <xf numFmtId="41" fontId="0" fillId="0" borderId="0" xfId="0" applyNumberFormat="1" applyFont="1" applyAlignment="1" quotePrefix="1">
      <alignment/>
    </xf>
    <xf numFmtId="41" fontId="0" fillId="0" borderId="0" xfId="15" applyNumberFormat="1" applyFont="1" applyBorder="1" applyAlignment="1">
      <alignment horizontal="right"/>
    </xf>
    <xf numFmtId="41" fontId="0" fillId="0" borderId="4" xfId="15" applyNumberFormat="1" applyFont="1" applyBorder="1" applyAlignment="1">
      <alignment horizontal="right"/>
    </xf>
    <xf numFmtId="41" fontId="0" fillId="0" borderId="0" xfId="15" applyNumberFormat="1" applyFont="1" applyBorder="1" applyAlignment="1">
      <alignment/>
    </xf>
    <xf numFmtId="41" fontId="0" fillId="0" borderId="4" xfId="15" applyNumberFormat="1" applyFont="1" applyBorder="1" applyAlignment="1">
      <alignment/>
    </xf>
    <xf numFmtId="41" fontId="0" fillId="0" borderId="0" xfId="17" applyNumberFormat="1" applyFont="1" applyBorder="1" applyAlignment="1">
      <alignment horizontal="center"/>
    </xf>
    <xf numFmtId="41" fontId="0" fillId="0" borderId="0" xfId="17" applyNumberFormat="1" applyFont="1" applyAlignment="1">
      <alignment horizontal="center"/>
    </xf>
    <xf numFmtId="41" fontId="1" fillId="0" borderId="0" xfId="17" applyNumberFormat="1" applyFont="1" applyAlignment="1">
      <alignment/>
    </xf>
    <xf numFmtId="41" fontId="3" fillId="0" borderId="0" xfId="0" applyNumberFormat="1" applyFont="1" applyAlignment="1">
      <alignment horizontal="center"/>
    </xf>
    <xf numFmtId="41" fontId="0" fillId="0" borderId="0" xfId="17" applyNumberFormat="1" applyFont="1" applyAlignment="1">
      <alignment/>
    </xf>
    <xf numFmtId="41" fontId="0" fillId="0" borderId="0" xfId="17" applyNumberFormat="1" applyFont="1" applyAlignment="1">
      <alignment horizontal="right"/>
    </xf>
    <xf numFmtId="41" fontId="0" fillId="0" borderId="1" xfId="17" applyNumberFormat="1" applyFont="1" applyBorder="1" applyAlignment="1">
      <alignment/>
    </xf>
    <xf numFmtId="41" fontId="0" fillId="0" borderId="1" xfId="17" applyNumberFormat="1" applyFont="1" applyBorder="1" applyAlignment="1">
      <alignment horizontal="right"/>
    </xf>
    <xf numFmtId="41" fontId="0" fillId="0" borderId="5" xfId="17" applyNumberFormat="1" applyFont="1" applyBorder="1" applyAlignment="1">
      <alignment/>
    </xf>
    <xf numFmtId="41" fontId="0" fillId="0" borderId="5" xfId="17" applyNumberFormat="1" applyFont="1" applyBorder="1" applyAlignment="1">
      <alignment horizontal="right"/>
    </xf>
    <xf numFmtId="41" fontId="0" fillId="0" borderId="0" xfId="17" applyNumberFormat="1" applyFont="1" applyBorder="1" applyAlignment="1">
      <alignment/>
    </xf>
    <xf numFmtId="41" fontId="0" fillId="0" borderId="0" xfId="17" applyNumberFormat="1" applyFont="1" applyBorder="1" applyAlignment="1">
      <alignment horizontal="right"/>
    </xf>
    <xf numFmtId="41" fontId="0" fillId="0" borderId="6" xfId="17" applyNumberFormat="1" applyFont="1" applyBorder="1" applyAlignment="1">
      <alignment/>
    </xf>
    <xf numFmtId="41" fontId="1" fillId="0" borderId="0" xfId="0" applyNumberFormat="1" applyFont="1" applyAlignment="1" quotePrefix="1">
      <alignment/>
    </xf>
    <xf numFmtId="41" fontId="1" fillId="0" borderId="0" xfId="0" applyNumberFormat="1" applyFont="1" applyAlignment="1" quotePrefix="1">
      <alignment horizontal="left"/>
    </xf>
    <xf numFmtId="41" fontId="1" fillId="0" borderId="0" xfId="0" applyNumberFormat="1" applyFont="1" applyAlignment="1" quotePrefix="1">
      <alignment horizontal="center"/>
    </xf>
    <xf numFmtId="177" fontId="0" fillId="0" borderId="0" xfId="15" applyNumberFormat="1" applyAlignment="1">
      <alignment/>
    </xf>
    <xf numFmtId="177" fontId="0" fillId="0" borderId="3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17" applyNumberFormat="1" applyFont="1" applyBorder="1" applyAlignment="1">
      <alignment/>
    </xf>
    <xf numFmtId="177" fontId="0" fillId="0" borderId="3" xfId="0" applyNumberFormat="1" applyBorder="1" applyAlignment="1">
      <alignment/>
    </xf>
    <xf numFmtId="177" fontId="0" fillId="0" borderId="0" xfId="0" applyNumberFormat="1" applyAlignment="1">
      <alignment/>
    </xf>
    <xf numFmtId="41" fontId="0" fillId="0" borderId="0" xfId="0" applyNumberFormat="1" applyFont="1" applyAlignment="1" quotePrefix="1">
      <alignment/>
    </xf>
    <xf numFmtId="41" fontId="0" fillId="0" borderId="0" xfId="0" applyNumberFormat="1" applyAlignment="1">
      <alignment wrapText="1"/>
    </xf>
    <xf numFmtId="41" fontId="0" fillId="0" borderId="0" xfId="0" applyNumberFormat="1" applyAlignment="1">
      <alignment/>
    </xf>
    <xf numFmtId="41" fontId="0" fillId="0" borderId="0" xfId="0" applyNumberFormat="1" applyAlignment="1" quotePrefix="1">
      <alignment/>
    </xf>
    <xf numFmtId="41" fontId="0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Font="1" applyBorder="1" applyAlignment="1" quotePrefix="1">
      <alignment/>
    </xf>
    <xf numFmtId="41" fontId="0" fillId="0" borderId="0" xfId="0" applyNumberFormat="1" applyBorder="1" applyAlignment="1">
      <alignment horizontal="right"/>
    </xf>
    <xf numFmtId="41" fontId="0" fillId="0" borderId="2" xfId="0" applyNumberFormat="1" applyFont="1" applyBorder="1" applyAlignment="1">
      <alignment horizontal="right"/>
    </xf>
    <xf numFmtId="41" fontId="0" fillId="0" borderId="3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 quotePrefix="1">
      <alignment/>
    </xf>
    <xf numFmtId="41" fontId="0" fillId="0" borderId="0" xfId="0" applyNumberFormat="1" applyAlignment="1">
      <alignment horizontal="center"/>
    </xf>
    <xf numFmtId="14" fontId="1" fillId="0" borderId="0" xfId="0" applyNumberFormat="1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16" fontId="1" fillId="0" borderId="0" xfId="0" applyNumberFormat="1" applyFont="1" applyBorder="1" applyAlignment="1" quotePrefix="1">
      <alignment horizontal="center"/>
    </xf>
    <xf numFmtId="16" fontId="1" fillId="0" borderId="0" xfId="0" applyNumberFormat="1" applyFont="1" applyBorder="1" applyAlignment="1">
      <alignment horizontal="center"/>
    </xf>
    <xf numFmtId="41" fontId="0" fillId="0" borderId="0" xfId="15" applyNumberFormat="1" applyBorder="1" applyAlignment="1">
      <alignment/>
    </xf>
    <xf numFmtId="174" fontId="0" fillId="0" borderId="0" xfId="15" applyNumberFormat="1" applyBorder="1" applyAlignment="1">
      <alignment/>
    </xf>
    <xf numFmtId="174" fontId="0" fillId="0" borderId="2" xfId="15" applyNumberFormat="1" applyBorder="1" applyAlignment="1">
      <alignment/>
    </xf>
    <xf numFmtId="0" fontId="6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7"/>
  <sheetViews>
    <sheetView workbookViewId="0" topLeftCell="A10">
      <selection activeCell="F29" sqref="F29"/>
    </sheetView>
  </sheetViews>
  <sheetFormatPr defaultColWidth="9.140625" defaultRowHeight="12.75"/>
  <cols>
    <col min="1" max="1" width="50.57421875" style="0" customWidth="1"/>
    <col min="2" max="2" width="12.00390625" style="0" customWidth="1"/>
    <col min="3" max="3" width="3.57421875" style="0" customWidth="1"/>
    <col min="4" max="4" width="11.140625" style="0" customWidth="1"/>
    <col min="5" max="5" width="4.140625" style="0" customWidth="1"/>
    <col min="6" max="6" width="12.00390625" style="0" customWidth="1"/>
    <col min="7" max="7" width="3.8515625" style="0" customWidth="1"/>
    <col min="8" max="8" width="11.57421875" style="0" customWidth="1"/>
    <col min="9" max="9" width="2.7109375" style="0" customWidth="1"/>
    <col min="10" max="10" width="12.00390625" style="0" customWidth="1"/>
    <col min="11" max="11" width="2.7109375" style="0" customWidth="1"/>
    <col min="12" max="12" width="10.28125" style="0" bestFit="1" customWidth="1"/>
  </cols>
  <sheetData>
    <row r="1" spans="1:9" ht="12.75">
      <c r="A1" s="39" t="s">
        <v>0</v>
      </c>
      <c r="B1" s="40"/>
      <c r="C1" s="40"/>
      <c r="D1" s="40"/>
      <c r="E1" s="40"/>
      <c r="F1" s="40"/>
      <c r="G1" s="40"/>
      <c r="H1" s="40"/>
      <c r="I1" s="2"/>
    </row>
    <row r="2" spans="1:9" ht="12.75">
      <c r="A2" s="41" t="s">
        <v>1</v>
      </c>
      <c r="B2" s="40"/>
      <c r="C2" s="40"/>
      <c r="D2" s="40"/>
      <c r="E2" s="40"/>
      <c r="F2" s="40"/>
      <c r="G2" s="40"/>
      <c r="H2" s="40"/>
      <c r="I2" s="2"/>
    </row>
    <row r="3" spans="1:9" ht="12.75">
      <c r="A3" s="41" t="s">
        <v>2</v>
      </c>
      <c r="B3" s="40"/>
      <c r="C3" s="40"/>
      <c r="D3" s="40"/>
      <c r="E3" s="40"/>
      <c r="F3" s="40"/>
      <c r="G3" s="40"/>
      <c r="H3" s="40"/>
      <c r="I3" s="2"/>
    </row>
    <row r="4" spans="1:9" ht="12.75">
      <c r="A4" s="2"/>
      <c r="B4" s="2"/>
      <c r="C4" s="2"/>
      <c r="D4" s="3"/>
      <c r="E4" s="4"/>
      <c r="F4" s="2"/>
      <c r="G4" s="2"/>
      <c r="H4" s="3"/>
      <c r="I4" s="2"/>
    </row>
    <row r="5" spans="1:9" ht="12.75">
      <c r="A5" s="2"/>
      <c r="B5" s="2"/>
      <c r="C5" s="2"/>
      <c r="D5" s="3"/>
      <c r="E5" s="4"/>
      <c r="F5" s="2"/>
      <c r="G5" s="2"/>
      <c r="H5" s="3"/>
      <c r="I5" s="2"/>
    </row>
    <row r="6" spans="1:9" ht="12.75">
      <c r="A6" s="12" t="s">
        <v>4</v>
      </c>
      <c r="B6" s="2"/>
      <c r="C6" s="2"/>
      <c r="D6" s="3"/>
      <c r="E6" s="4"/>
      <c r="F6" s="2"/>
      <c r="G6" s="2"/>
      <c r="H6" s="3"/>
      <c r="I6" s="2"/>
    </row>
    <row r="7" spans="1:9" ht="12.75">
      <c r="A7" s="12" t="s">
        <v>327</v>
      </c>
      <c r="B7" s="2"/>
      <c r="C7" s="2"/>
      <c r="D7" s="3"/>
      <c r="E7" s="4"/>
      <c r="F7" s="2"/>
      <c r="G7" s="2"/>
      <c r="H7" s="3"/>
      <c r="I7" s="2"/>
    </row>
    <row r="8" spans="1:9" ht="12.75">
      <c r="A8" s="12"/>
      <c r="B8" s="7" t="s">
        <v>323</v>
      </c>
      <c r="C8" s="2"/>
      <c r="D8" s="3"/>
      <c r="E8" s="4"/>
      <c r="F8" s="1" t="s">
        <v>249</v>
      </c>
      <c r="G8" s="2"/>
      <c r="H8" s="3"/>
      <c r="I8" s="2"/>
    </row>
    <row r="9" spans="1:9" ht="12.75">
      <c r="A9" s="2"/>
      <c r="B9" s="109" t="s">
        <v>83</v>
      </c>
      <c r="C9" s="6"/>
      <c r="D9" s="20"/>
      <c r="E9" s="4"/>
      <c r="F9" s="5" t="s">
        <v>325</v>
      </c>
      <c r="G9" s="6"/>
      <c r="H9" s="31"/>
      <c r="I9" s="2"/>
    </row>
    <row r="10" spans="1:9" ht="12.75">
      <c r="A10" s="2"/>
      <c r="B10" s="42" t="s">
        <v>324</v>
      </c>
      <c r="C10" s="42"/>
      <c r="D10" s="117"/>
      <c r="E10" s="8"/>
      <c r="F10" s="9" t="str">
        <f>+B10</f>
        <v>30/09/2006</v>
      </c>
      <c r="G10" s="7"/>
      <c r="H10" s="117"/>
      <c r="I10" s="2"/>
    </row>
    <row r="11" spans="1:9" ht="12.75">
      <c r="A11" s="2"/>
      <c r="B11" s="7" t="s">
        <v>3</v>
      </c>
      <c r="C11" s="1"/>
      <c r="D11" s="118"/>
      <c r="E11" s="8"/>
      <c r="F11" s="7" t="s">
        <v>3</v>
      </c>
      <c r="G11" s="7"/>
      <c r="H11" s="118"/>
      <c r="I11" s="2"/>
    </row>
    <row r="12" spans="1:9" ht="12.75">
      <c r="A12" s="2"/>
      <c r="B12" s="2"/>
      <c r="C12" s="2"/>
      <c r="D12" s="20"/>
      <c r="E12" s="4"/>
      <c r="F12" s="2"/>
      <c r="G12" s="2"/>
      <c r="H12" s="20"/>
      <c r="I12" s="2"/>
    </row>
    <row r="13" spans="1:9" ht="12.75">
      <c r="A13" s="13" t="s">
        <v>5</v>
      </c>
      <c r="B13" s="44">
        <f>+F13-71757</f>
        <v>99717</v>
      </c>
      <c r="C13" s="44"/>
      <c r="D13" s="44"/>
      <c r="E13" s="45"/>
      <c r="F13" s="44">
        <v>171474</v>
      </c>
      <c r="G13" s="44"/>
      <c r="H13" s="44"/>
      <c r="I13" s="13"/>
    </row>
    <row r="14" spans="1:9" ht="12.75">
      <c r="A14" s="13"/>
      <c r="B14" s="44"/>
      <c r="C14" s="44"/>
      <c r="D14" s="44"/>
      <c r="E14" s="45"/>
      <c r="F14" s="44"/>
      <c r="G14" s="44"/>
      <c r="H14" s="44"/>
      <c r="I14" s="13"/>
    </row>
    <row r="15" spans="1:9" ht="12.75">
      <c r="A15" s="13" t="s">
        <v>187</v>
      </c>
      <c r="B15" s="44">
        <f>+F15+42163</f>
        <v>-59366</v>
      </c>
      <c r="C15" s="44"/>
      <c r="D15" s="44"/>
      <c r="E15" s="45"/>
      <c r="F15" s="44">
        <v>-101529</v>
      </c>
      <c r="G15" s="44"/>
      <c r="H15" s="44"/>
      <c r="I15" s="13"/>
    </row>
    <row r="16" spans="1:9" ht="12.75">
      <c r="A16" s="13"/>
      <c r="B16" s="44"/>
      <c r="C16" s="44"/>
      <c r="D16" s="44"/>
      <c r="E16" s="45"/>
      <c r="F16" s="44"/>
      <c r="G16" s="44"/>
      <c r="H16" s="44"/>
      <c r="I16" s="13"/>
    </row>
    <row r="17" spans="1:9" ht="12.75">
      <c r="A17" s="13" t="s">
        <v>186</v>
      </c>
      <c r="B17" s="44">
        <f>+F17+4728</f>
        <v>-4953</v>
      </c>
      <c r="C17" s="44"/>
      <c r="D17" s="44"/>
      <c r="E17" s="45"/>
      <c r="F17" s="44">
        <v>-9681</v>
      </c>
      <c r="G17" s="44"/>
      <c r="H17" s="44"/>
      <c r="I17" s="13"/>
    </row>
    <row r="18" spans="1:9" ht="12.75">
      <c r="A18" s="13"/>
      <c r="B18" s="44"/>
      <c r="C18" s="44"/>
      <c r="D18" s="44"/>
      <c r="E18" s="45"/>
      <c r="F18" s="44"/>
      <c r="G18" s="44"/>
      <c r="H18" s="44"/>
      <c r="I18" s="13"/>
    </row>
    <row r="19" spans="1:9" ht="12.75">
      <c r="A19" s="13" t="s">
        <v>6</v>
      </c>
      <c r="B19" s="44">
        <f>F19-600</f>
        <v>745</v>
      </c>
      <c r="C19" s="44"/>
      <c r="D19" s="44"/>
      <c r="E19" s="45"/>
      <c r="F19" s="44">
        <v>1345</v>
      </c>
      <c r="G19" s="44"/>
      <c r="H19" s="44"/>
      <c r="I19" s="13"/>
    </row>
    <row r="20" spans="1:9" ht="12.75">
      <c r="A20" s="13"/>
      <c r="B20" s="44"/>
      <c r="C20" s="44"/>
      <c r="D20" s="44"/>
      <c r="E20" s="45"/>
      <c r="F20" s="44"/>
      <c r="G20" s="44"/>
      <c r="H20" s="44"/>
      <c r="I20" s="13"/>
    </row>
    <row r="21" spans="1:9" ht="12.75">
      <c r="A21" s="13" t="s">
        <v>188</v>
      </c>
      <c r="B21" s="44">
        <f>+F21+3863</f>
        <v>-5751</v>
      </c>
      <c r="C21" s="44"/>
      <c r="D21" s="44"/>
      <c r="E21" s="45"/>
      <c r="F21" s="44">
        <v>-9614</v>
      </c>
      <c r="G21" s="44"/>
      <c r="H21" s="44"/>
      <c r="I21" s="13"/>
    </row>
    <row r="22" spans="1:16" ht="12.75">
      <c r="A22" s="13"/>
      <c r="B22" s="44"/>
      <c r="C22" s="44"/>
      <c r="D22" s="44"/>
      <c r="E22" s="45"/>
      <c r="F22" s="44"/>
      <c r="G22" s="44"/>
      <c r="H22" s="44"/>
      <c r="I22" s="13"/>
      <c r="J22" s="38"/>
      <c r="K22" s="38"/>
      <c r="L22" s="38"/>
      <c r="M22" s="38"/>
      <c r="N22" s="38"/>
      <c r="O22" s="38"/>
      <c r="P22" s="38"/>
    </row>
    <row r="23" spans="1:9" ht="12.75">
      <c r="A23" s="13" t="s">
        <v>189</v>
      </c>
      <c r="B23" s="44">
        <f>+F23+1324</f>
        <v>-2056</v>
      </c>
      <c r="C23" s="44"/>
      <c r="D23" s="44"/>
      <c r="E23" s="45"/>
      <c r="F23" s="44">
        <v>-3380</v>
      </c>
      <c r="G23" s="44"/>
      <c r="H23" s="44"/>
      <c r="I23" s="13"/>
    </row>
    <row r="24" spans="1:9" ht="12.75">
      <c r="A24" s="13"/>
      <c r="B24" s="44"/>
      <c r="C24" s="44"/>
      <c r="D24" s="44"/>
      <c r="E24" s="45"/>
      <c r="F24" s="44"/>
      <c r="G24" s="44"/>
      <c r="H24" s="44"/>
      <c r="I24" s="13"/>
    </row>
    <row r="25" spans="1:12" ht="12.75">
      <c r="A25" s="13" t="s">
        <v>190</v>
      </c>
      <c r="B25" s="44">
        <f>+F25+4859</f>
        <v>-8875</v>
      </c>
      <c r="C25" s="44"/>
      <c r="D25" s="44"/>
      <c r="E25" s="45"/>
      <c r="F25" s="44">
        <v>-13734</v>
      </c>
      <c r="G25" s="44"/>
      <c r="H25" s="44"/>
      <c r="I25" s="13"/>
      <c r="L25" s="56"/>
    </row>
    <row r="26" spans="1:9" ht="12.75">
      <c r="A26" s="13"/>
      <c r="B26" s="47"/>
      <c r="C26" s="44"/>
      <c r="D26" s="44"/>
      <c r="E26" s="45"/>
      <c r="F26" s="47"/>
      <c r="G26" s="44"/>
      <c r="H26" s="44"/>
      <c r="I26" s="13"/>
    </row>
    <row r="27" spans="1:9" ht="12.75">
      <c r="A27" s="110" t="s">
        <v>168</v>
      </c>
      <c r="B27" s="45">
        <f>SUM(B13:B26)</f>
        <v>19461</v>
      </c>
      <c r="C27" s="45"/>
      <c r="D27" s="45"/>
      <c r="E27" s="45"/>
      <c r="F27" s="45">
        <f>SUM(F13:F26)</f>
        <v>34881</v>
      </c>
      <c r="G27" s="45"/>
      <c r="H27" s="45"/>
      <c r="I27" s="13"/>
    </row>
    <row r="28" spans="1:9" ht="12.75">
      <c r="A28" s="13"/>
      <c r="B28" s="44"/>
      <c r="C28" s="44"/>
      <c r="D28" s="46"/>
      <c r="E28" s="45"/>
      <c r="F28" s="44"/>
      <c r="G28" s="44"/>
      <c r="H28" s="46"/>
      <c r="I28" s="13"/>
    </row>
    <row r="29" spans="1:9" ht="12.75">
      <c r="A29" s="13" t="s">
        <v>7</v>
      </c>
      <c r="B29" s="44">
        <f>+F29+5464</f>
        <v>-6451</v>
      </c>
      <c r="C29" s="44"/>
      <c r="D29" s="44"/>
      <c r="E29" s="45"/>
      <c r="F29" s="44">
        <v>-11915</v>
      </c>
      <c r="G29" s="44"/>
      <c r="H29" s="44"/>
      <c r="I29" s="13"/>
    </row>
    <row r="30" spans="1:9" ht="12.75">
      <c r="A30" s="13"/>
      <c r="B30" s="44"/>
      <c r="C30" s="44"/>
      <c r="D30" s="44"/>
      <c r="E30" s="45"/>
      <c r="F30" s="44"/>
      <c r="G30" s="44"/>
      <c r="H30" s="44"/>
      <c r="I30" s="13"/>
    </row>
    <row r="31" spans="1:9" ht="12.75">
      <c r="A31" s="13" t="s">
        <v>194</v>
      </c>
      <c r="B31" s="44">
        <f>+F31-119</f>
        <v>18681</v>
      </c>
      <c r="C31" s="44"/>
      <c r="D31" s="44"/>
      <c r="E31" s="45"/>
      <c r="F31" s="44">
        <v>18800</v>
      </c>
      <c r="G31" s="44"/>
      <c r="H31" s="44"/>
      <c r="I31" s="13"/>
    </row>
    <row r="32" spans="1:9" ht="12.75">
      <c r="A32" s="13"/>
      <c r="B32" s="44"/>
      <c r="C32" s="44"/>
      <c r="D32" s="44"/>
      <c r="E32" s="45"/>
      <c r="F32" s="44"/>
      <c r="G32" s="44"/>
      <c r="H32" s="44"/>
      <c r="I32" s="13"/>
    </row>
    <row r="33" spans="1:9" ht="12.75">
      <c r="A33" s="13" t="s">
        <v>195</v>
      </c>
      <c r="B33" s="44">
        <f>+F33-648</f>
        <v>243</v>
      </c>
      <c r="C33" s="44"/>
      <c r="D33" s="44"/>
      <c r="E33" s="45"/>
      <c r="F33" s="44">
        <v>891</v>
      </c>
      <c r="G33" s="44"/>
      <c r="H33" s="44"/>
      <c r="I33" s="13"/>
    </row>
    <row r="34" spans="1:9" ht="12.75">
      <c r="A34" s="13"/>
      <c r="B34" s="47"/>
      <c r="C34" s="44"/>
      <c r="D34" s="44"/>
      <c r="E34" s="45"/>
      <c r="F34" s="47"/>
      <c r="G34" s="44"/>
      <c r="H34" s="44"/>
      <c r="I34" s="13"/>
    </row>
    <row r="35" spans="1:9" ht="12.75">
      <c r="A35" s="43" t="s">
        <v>167</v>
      </c>
      <c r="B35" s="44">
        <f>SUM(B27:B34)</f>
        <v>31934</v>
      </c>
      <c r="C35" s="44"/>
      <c r="D35" s="44"/>
      <c r="E35" s="45"/>
      <c r="F35" s="44">
        <f>SUM(F27:F34)</f>
        <v>42657</v>
      </c>
      <c r="G35" s="44"/>
      <c r="H35" s="44"/>
      <c r="I35" s="13"/>
    </row>
    <row r="36" spans="1:9" ht="12.75">
      <c r="A36" s="13"/>
      <c r="B36" s="44"/>
      <c r="C36" s="44"/>
      <c r="D36" s="46"/>
      <c r="E36" s="45"/>
      <c r="F36" s="44"/>
      <c r="G36" s="44"/>
      <c r="H36" s="46"/>
      <c r="I36" s="13"/>
    </row>
    <row r="37" spans="1:9" ht="12.75">
      <c r="A37" s="13" t="s">
        <v>8</v>
      </c>
      <c r="B37" s="44">
        <f>+F37+3607</f>
        <v>-5883</v>
      </c>
      <c r="C37" s="44"/>
      <c r="D37" s="44"/>
      <c r="E37" s="45"/>
      <c r="F37" s="44">
        <v>-9490</v>
      </c>
      <c r="G37" s="44"/>
      <c r="H37" s="44"/>
      <c r="I37" s="13"/>
    </row>
    <row r="38" spans="1:9" ht="12.75">
      <c r="A38" s="13"/>
      <c r="B38" s="47"/>
      <c r="C38" s="44"/>
      <c r="D38" s="44"/>
      <c r="E38" s="45"/>
      <c r="F38" s="47"/>
      <c r="G38" s="44"/>
      <c r="H38" s="44"/>
      <c r="I38" s="13"/>
    </row>
    <row r="39" spans="1:9" ht="12.75">
      <c r="A39" s="43" t="s">
        <v>191</v>
      </c>
      <c r="B39" s="48">
        <f>+B35+B37</f>
        <v>26051</v>
      </c>
      <c r="C39" s="44"/>
      <c r="D39" s="44"/>
      <c r="E39" s="45"/>
      <c r="F39" s="48">
        <f>+F35+F37</f>
        <v>33167</v>
      </c>
      <c r="G39" s="44"/>
      <c r="H39" s="44"/>
      <c r="I39" s="13"/>
    </row>
    <row r="40" spans="1:9" ht="12.75">
      <c r="A40" s="13"/>
      <c r="B40" s="44"/>
      <c r="C40" s="44"/>
      <c r="D40" s="46"/>
      <c r="E40" s="45"/>
      <c r="F40" s="44"/>
      <c r="G40" s="44"/>
      <c r="H40" s="46"/>
      <c r="I40" s="13"/>
    </row>
    <row r="41" spans="1:9" ht="12.75">
      <c r="A41" s="13" t="s">
        <v>192</v>
      </c>
      <c r="B41" s="44"/>
      <c r="C41" s="44"/>
      <c r="D41" s="46"/>
      <c r="E41" s="45"/>
      <c r="F41" s="44"/>
      <c r="G41" s="44"/>
      <c r="H41" s="46"/>
      <c r="I41" s="13"/>
    </row>
    <row r="42" spans="1:9" ht="12.75">
      <c r="A42" s="13" t="s">
        <v>193</v>
      </c>
      <c r="B42" s="44">
        <f>+F42-6053</f>
        <v>26340</v>
      </c>
      <c r="C42" s="44"/>
      <c r="D42" s="44"/>
      <c r="E42" s="45"/>
      <c r="F42" s="44">
        <f>+F39-F44</f>
        <v>32393</v>
      </c>
      <c r="G42" s="44"/>
      <c r="H42" s="44"/>
      <c r="I42" s="13"/>
    </row>
    <row r="43" spans="1:9" ht="12.75">
      <c r="A43" s="13"/>
      <c r="B43" s="44"/>
      <c r="C43" s="44"/>
      <c r="D43" s="44"/>
      <c r="E43" s="45"/>
      <c r="F43" s="44"/>
      <c r="G43" s="44"/>
      <c r="H43" s="44"/>
      <c r="I43" s="13"/>
    </row>
    <row r="44" spans="1:9" ht="12.75">
      <c r="A44" s="25" t="s">
        <v>284</v>
      </c>
      <c r="B44" s="44">
        <f>+F44-1063</f>
        <v>-289</v>
      </c>
      <c r="C44" s="44"/>
      <c r="D44" s="44"/>
      <c r="E44" s="45"/>
      <c r="F44" s="44">
        <v>774</v>
      </c>
      <c r="G44" s="44"/>
      <c r="H44" s="44"/>
      <c r="I44" s="13"/>
    </row>
    <row r="45" spans="1:9" ht="12.75">
      <c r="A45" s="13"/>
      <c r="B45" s="47"/>
      <c r="C45" s="44"/>
      <c r="D45" s="44"/>
      <c r="E45" s="45"/>
      <c r="F45" s="47"/>
      <c r="G45" s="44"/>
      <c r="H45" s="44"/>
      <c r="I45" s="13"/>
    </row>
    <row r="46" spans="1:9" ht="12.75">
      <c r="A46" s="13"/>
      <c r="B46" s="48">
        <f>+B42+B44</f>
        <v>26051</v>
      </c>
      <c r="C46" s="44"/>
      <c r="D46" s="44"/>
      <c r="E46" s="45"/>
      <c r="F46" s="48">
        <f>+F42+F44</f>
        <v>33167</v>
      </c>
      <c r="G46" s="44"/>
      <c r="H46" s="44"/>
      <c r="I46" s="13"/>
    </row>
    <row r="47" spans="1:9" ht="12.75">
      <c r="A47" s="13"/>
      <c r="B47" s="49"/>
      <c r="C47" s="50"/>
      <c r="D47" s="51"/>
      <c r="E47" s="52"/>
      <c r="F47" s="49"/>
      <c r="G47" s="49"/>
      <c r="H47" s="51"/>
      <c r="I47" s="13"/>
    </row>
    <row r="48" spans="1:9" ht="12.75">
      <c r="A48" s="13"/>
      <c r="B48" s="49"/>
      <c r="C48" s="50"/>
      <c r="D48" s="49"/>
      <c r="E48" s="52"/>
      <c r="F48" s="49"/>
      <c r="G48" s="49"/>
      <c r="H48" s="49"/>
      <c r="I48" s="13"/>
    </row>
    <row r="49" spans="1:9" ht="13.5" thickBot="1">
      <c r="A49" s="13" t="s">
        <v>250</v>
      </c>
      <c r="B49" s="98">
        <f>+notes!E335</f>
        <v>8.26671939289514</v>
      </c>
      <c r="C49" s="99"/>
      <c r="D49" s="101"/>
      <c r="E49" s="100"/>
      <c r="F49" s="98">
        <f>+notes!G335</f>
        <v>10.163880931388391</v>
      </c>
      <c r="G49" s="101"/>
      <c r="H49" s="101"/>
      <c r="I49" s="13"/>
    </row>
    <row r="50" spans="1:9" ht="12.75">
      <c r="A50" s="13"/>
      <c r="B50" s="49"/>
      <c r="C50" s="50"/>
      <c r="D50" s="51"/>
      <c r="E50" s="52"/>
      <c r="F50" s="49"/>
      <c r="G50" s="49"/>
      <c r="H50" s="51"/>
      <c r="I50" s="13"/>
    </row>
    <row r="51" spans="1:9" ht="12.75">
      <c r="A51" s="13"/>
      <c r="B51" s="10"/>
      <c r="C51" s="14"/>
      <c r="D51" s="15"/>
      <c r="E51" s="16"/>
      <c r="F51" s="10"/>
      <c r="G51" s="10"/>
      <c r="H51" s="15"/>
      <c r="I51" s="13"/>
    </row>
    <row r="52" spans="1:9" ht="12.75">
      <c r="A52" s="13" t="s">
        <v>247</v>
      </c>
      <c r="B52" s="10"/>
      <c r="C52" s="14"/>
      <c r="D52" s="15"/>
      <c r="E52" s="16"/>
      <c r="F52" s="10"/>
      <c r="G52" s="10"/>
      <c r="H52" s="15"/>
      <c r="I52" s="13"/>
    </row>
    <row r="53" spans="1:9" ht="12.75">
      <c r="A53" s="43" t="s">
        <v>248</v>
      </c>
      <c r="B53" s="10"/>
      <c r="C53" s="14"/>
      <c r="D53" s="15"/>
      <c r="E53" s="16"/>
      <c r="F53" s="10"/>
      <c r="G53" s="10"/>
      <c r="H53" s="15"/>
      <c r="I53" s="13"/>
    </row>
    <row r="54" spans="1:9" ht="12.75">
      <c r="A54" s="13"/>
      <c r="B54" s="10"/>
      <c r="C54" s="14"/>
      <c r="D54" s="15"/>
      <c r="E54" s="16"/>
      <c r="F54" s="10"/>
      <c r="G54" s="10"/>
      <c r="H54" s="15"/>
      <c r="I54" s="13"/>
    </row>
    <row r="55" spans="1:9" ht="12.75">
      <c r="A55" s="13"/>
      <c r="B55" s="10"/>
      <c r="C55" s="14"/>
      <c r="D55" s="15"/>
      <c r="E55" s="16"/>
      <c r="F55" s="10"/>
      <c r="G55" s="10"/>
      <c r="H55" s="15"/>
      <c r="I55" s="13"/>
    </row>
    <row r="56" spans="1:9" ht="12.75">
      <c r="A56" s="30" t="s">
        <v>263</v>
      </c>
      <c r="B56" s="10"/>
      <c r="C56" s="14"/>
      <c r="D56" s="15"/>
      <c r="E56" s="16"/>
      <c r="F56" s="10"/>
      <c r="G56" s="10"/>
      <c r="H56" s="15"/>
      <c r="I56" s="13"/>
    </row>
    <row r="57" spans="1:9" ht="12.75">
      <c r="A57" s="31" t="s">
        <v>264</v>
      </c>
      <c r="B57" s="10"/>
      <c r="C57" s="14"/>
      <c r="D57" s="10"/>
      <c r="E57" s="16"/>
      <c r="F57" s="10"/>
      <c r="G57" s="10"/>
      <c r="H57" s="10"/>
      <c r="I57" s="13"/>
    </row>
    <row r="58" spans="1:9" ht="12.75">
      <c r="A58" s="13"/>
      <c r="B58" s="10"/>
      <c r="C58" s="14"/>
      <c r="D58" s="15"/>
      <c r="E58" s="16"/>
      <c r="F58" s="10"/>
      <c r="G58" s="10"/>
      <c r="H58" s="15"/>
      <c r="I58" s="13"/>
    </row>
    <row r="59" spans="1:9" ht="12.75">
      <c r="A59" s="13"/>
      <c r="B59" s="10"/>
      <c r="C59" s="14"/>
      <c r="D59" s="15"/>
      <c r="E59" s="16"/>
      <c r="F59" s="10"/>
      <c r="G59" s="10"/>
      <c r="H59" s="11"/>
      <c r="I59" s="13"/>
    </row>
    <row r="60" spans="1:9" ht="12.75">
      <c r="A60" s="13"/>
      <c r="B60" s="10"/>
      <c r="C60" s="14"/>
      <c r="D60" s="15"/>
      <c r="E60" s="16"/>
      <c r="F60" s="10"/>
      <c r="G60" s="10"/>
      <c r="H60" s="15"/>
      <c r="I60" s="13"/>
    </row>
    <row r="167" ht="12.75">
      <c r="H167" s="11"/>
    </row>
  </sheetData>
  <printOptions/>
  <pageMargins left="0.75" right="0.75" top="1" bottom="1" header="0.5" footer="0.5"/>
  <pageSetup fitToHeight="1" fitToWidth="1" horizontalDpi="600" verticalDpi="600" orientation="portrait" paperSize="9" scale="80" r:id="rId1"/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workbookViewId="0" topLeftCell="A93">
      <selection activeCell="B114" sqref="B114"/>
    </sheetView>
  </sheetViews>
  <sheetFormatPr defaultColWidth="9.140625" defaultRowHeight="12.75"/>
  <cols>
    <col min="1" max="1" width="52.57421875" style="0" customWidth="1"/>
    <col min="2" max="2" width="14.8515625" style="0" customWidth="1"/>
    <col min="3" max="3" width="4.421875" style="0" customWidth="1"/>
    <col min="4" max="4" width="14.8515625" style="0" customWidth="1"/>
  </cols>
  <sheetData>
    <row r="1" spans="1:8" ht="12.75">
      <c r="A1" s="1" t="s">
        <v>0</v>
      </c>
      <c r="B1" s="14"/>
      <c r="C1" s="15"/>
      <c r="D1" s="16"/>
      <c r="E1" s="10"/>
      <c r="F1" s="10"/>
      <c r="G1" s="15"/>
      <c r="H1" s="13"/>
    </row>
    <row r="2" spans="1:8" ht="12.75">
      <c r="A2" s="2" t="s">
        <v>1</v>
      </c>
      <c r="B2" s="14"/>
      <c r="C2" s="10"/>
      <c r="D2" s="16"/>
      <c r="E2" s="10"/>
      <c r="F2" s="10"/>
      <c r="G2" s="10"/>
      <c r="H2" s="13"/>
    </row>
    <row r="3" spans="1:8" ht="12.75">
      <c r="A3" s="2" t="s">
        <v>2</v>
      </c>
      <c r="B3" s="14"/>
      <c r="C3" s="15"/>
      <c r="D3" s="16"/>
      <c r="E3" s="10"/>
      <c r="F3" s="10"/>
      <c r="G3" s="15"/>
      <c r="H3" s="13"/>
    </row>
    <row r="4" spans="1:8" ht="12.75">
      <c r="A4" s="13"/>
      <c r="B4" s="14"/>
      <c r="C4" s="15"/>
      <c r="D4" s="16"/>
      <c r="E4" s="10"/>
      <c r="F4" s="10"/>
      <c r="G4" s="15"/>
      <c r="H4" s="13"/>
    </row>
    <row r="5" spans="1:8" ht="12.75">
      <c r="A5" s="29" t="s">
        <v>86</v>
      </c>
      <c r="B5" s="14"/>
      <c r="C5" s="15"/>
      <c r="D5" s="16"/>
      <c r="E5" s="10"/>
      <c r="F5" s="10"/>
      <c r="G5" s="15"/>
      <c r="H5" s="13"/>
    </row>
    <row r="6" spans="1:8" ht="12.75">
      <c r="A6" s="29" t="s">
        <v>326</v>
      </c>
      <c r="B6" s="14"/>
      <c r="C6" s="15"/>
      <c r="D6" s="16"/>
      <c r="E6" s="10"/>
      <c r="F6" s="10"/>
      <c r="G6" s="15"/>
      <c r="H6" s="13"/>
    </row>
    <row r="7" spans="1:8" ht="12.75">
      <c r="A7" s="13"/>
      <c r="B7" s="14"/>
      <c r="C7" s="15"/>
      <c r="D7" s="16"/>
      <c r="E7" s="10"/>
      <c r="F7" s="10"/>
      <c r="G7" s="15"/>
      <c r="H7" s="13"/>
    </row>
    <row r="8" spans="1:8" ht="12.75">
      <c r="A8" s="13"/>
      <c r="B8" s="7" t="s">
        <v>68</v>
      </c>
      <c r="C8" s="8"/>
      <c r="D8" s="7" t="s">
        <v>68</v>
      </c>
      <c r="F8" s="10"/>
      <c r="G8" s="15"/>
      <c r="H8" s="13"/>
    </row>
    <row r="9" spans="1:8" ht="12.75">
      <c r="A9" s="13"/>
      <c r="B9" s="42" t="s">
        <v>324</v>
      </c>
      <c r="C9" s="8"/>
      <c r="D9" s="42" t="s">
        <v>163</v>
      </c>
      <c r="F9" s="10"/>
      <c r="G9" s="18"/>
      <c r="H9" s="13"/>
    </row>
    <row r="10" spans="1:8" ht="12.75">
      <c r="A10" s="13"/>
      <c r="B10" s="42"/>
      <c r="C10" s="8"/>
      <c r="D10" s="9" t="s">
        <v>151</v>
      </c>
      <c r="F10" s="10"/>
      <c r="G10" s="18"/>
      <c r="H10" s="13"/>
    </row>
    <row r="11" spans="1:8" ht="12.75">
      <c r="A11" s="13"/>
      <c r="B11" s="42"/>
      <c r="C11" s="8"/>
      <c r="D11" s="9"/>
      <c r="F11" s="10"/>
      <c r="G11" s="18"/>
      <c r="H11" s="13"/>
    </row>
    <row r="12" spans="1:8" ht="12.75">
      <c r="A12" s="13"/>
      <c r="B12" s="7" t="s">
        <v>3</v>
      </c>
      <c r="C12" s="8"/>
      <c r="D12" s="7" t="s">
        <v>3</v>
      </c>
      <c r="F12" s="13"/>
      <c r="G12" s="20"/>
      <c r="H12" s="13"/>
    </row>
    <row r="13" spans="1:8" ht="12.75">
      <c r="A13" s="13"/>
      <c r="B13" s="7"/>
      <c r="C13" s="8"/>
      <c r="D13" s="7"/>
      <c r="F13" s="13"/>
      <c r="G13" s="20"/>
      <c r="H13" s="13"/>
    </row>
    <row r="14" spans="1:8" ht="12.75">
      <c r="A14" s="31" t="s">
        <v>200</v>
      </c>
      <c r="B14" s="7"/>
      <c r="C14" s="8"/>
      <c r="D14" s="7"/>
      <c r="F14" s="13"/>
      <c r="G14" s="20"/>
      <c r="H14" s="13"/>
    </row>
    <row r="15" spans="1:8" ht="12.75">
      <c r="A15" s="13"/>
      <c r="B15" s="7"/>
      <c r="C15" s="8"/>
      <c r="D15" s="7"/>
      <c r="F15" s="13"/>
      <c r="G15" s="20"/>
      <c r="H15" s="13"/>
    </row>
    <row r="16" spans="1:8" ht="12.75">
      <c r="A16" s="31" t="s">
        <v>196</v>
      </c>
      <c r="B16" s="19"/>
      <c r="C16" s="17"/>
      <c r="D16" s="13"/>
      <c r="F16" s="13"/>
      <c r="G16" s="20"/>
      <c r="H16" s="13"/>
    </row>
    <row r="17" spans="1:8" ht="12.75">
      <c r="A17" s="13" t="s">
        <v>9</v>
      </c>
      <c r="B17" s="53">
        <v>83817</v>
      </c>
      <c r="C17" s="52"/>
      <c r="D17" s="53">
        <v>42218</v>
      </c>
      <c r="F17" s="13"/>
      <c r="G17" s="20"/>
      <c r="H17" s="13"/>
    </row>
    <row r="18" spans="1:8" ht="12.75">
      <c r="A18" s="13"/>
      <c r="B18" s="53"/>
      <c r="C18" s="52"/>
      <c r="D18" s="53"/>
      <c r="F18" s="13"/>
      <c r="G18" s="20"/>
      <c r="H18" s="13"/>
    </row>
    <row r="19" spans="1:8" ht="12.75">
      <c r="A19" s="25" t="s">
        <v>174</v>
      </c>
      <c r="B19" s="53">
        <v>92196</v>
      </c>
      <c r="C19" s="52"/>
      <c r="D19" s="53">
        <v>95400</v>
      </c>
      <c r="F19" s="13"/>
      <c r="G19" s="20"/>
      <c r="H19" s="13"/>
    </row>
    <row r="20" spans="1:8" ht="12.75">
      <c r="A20" s="13"/>
      <c r="B20" s="53"/>
      <c r="C20" s="52"/>
      <c r="D20" s="53"/>
      <c r="F20" s="13"/>
      <c r="G20" s="20"/>
      <c r="H20" s="13"/>
    </row>
    <row r="21" spans="1:8" ht="12.75">
      <c r="A21" s="13" t="s">
        <v>69</v>
      </c>
      <c r="B21" s="53">
        <v>75407</v>
      </c>
      <c r="C21" s="52"/>
      <c r="D21" s="53">
        <v>4097</v>
      </c>
      <c r="F21" s="13"/>
      <c r="G21" s="20"/>
      <c r="H21" s="13"/>
    </row>
    <row r="22" spans="1:8" ht="12.75">
      <c r="A22" s="13"/>
      <c r="B22" s="53"/>
      <c r="C22" s="52"/>
      <c r="D22" s="53"/>
      <c r="F22" s="13"/>
      <c r="G22" s="20"/>
      <c r="H22" s="13"/>
    </row>
    <row r="23" spans="1:8" ht="12.75">
      <c r="A23" s="25" t="s">
        <v>237</v>
      </c>
      <c r="B23" s="53">
        <v>43343</v>
      </c>
      <c r="C23" s="52"/>
      <c r="D23" s="53">
        <v>42971</v>
      </c>
      <c r="F23" s="13"/>
      <c r="G23" s="20"/>
      <c r="H23" s="13"/>
    </row>
    <row r="24" spans="1:8" ht="12.75">
      <c r="A24" s="13"/>
      <c r="B24" s="53"/>
      <c r="C24" s="52"/>
      <c r="D24" s="53"/>
      <c r="F24" s="13"/>
      <c r="G24" s="20"/>
      <c r="H24" s="13"/>
    </row>
    <row r="25" spans="1:8" ht="12.75">
      <c r="A25" s="13" t="s">
        <v>197</v>
      </c>
      <c r="B25" s="51">
        <v>85155</v>
      </c>
      <c r="C25" s="52"/>
      <c r="D25" s="51">
        <v>210768</v>
      </c>
      <c r="F25" s="13"/>
      <c r="G25" s="21"/>
      <c r="H25" s="13"/>
    </row>
    <row r="26" spans="1:8" ht="12.75">
      <c r="A26" s="13"/>
      <c r="B26" s="54"/>
      <c r="C26" s="52"/>
      <c r="D26" s="54"/>
      <c r="F26" s="13"/>
      <c r="G26" s="22"/>
      <c r="H26" s="13"/>
    </row>
    <row r="27" spans="1:8" ht="12.75">
      <c r="A27" s="13" t="s">
        <v>198</v>
      </c>
      <c r="B27" s="51">
        <v>25631</v>
      </c>
      <c r="C27" s="52"/>
      <c r="D27" s="51">
        <v>72082</v>
      </c>
      <c r="F27" s="13"/>
      <c r="G27" s="22"/>
      <c r="H27" s="13"/>
    </row>
    <row r="28" spans="1:8" ht="12.75">
      <c r="A28" s="13"/>
      <c r="B28" s="54"/>
      <c r="C28" s="52"/>
      <c r="D28" s="54"/>
      <c r="F28" s="13"/>
      <c r="G28" s="22"/>
      <c r="H28" s="13"/>
    </row>
    <row r="29" spans="1:8" ht="12.75">
      <c r="A29" s="43" t="s">
        <v>318</v>
      </c>
      <c r="B29" s="54">
        <v>7899</v>
      </c>
      <c r="C29" s="52"/>
      <c r="D29" s="54">
        <v>-4562</v>
      </c>
      <c r="F29" s="13"/>
      <c r="G29" s="22"/>
      <c r="H29" s="13"/>
    </row>
    <row r="30" spans="1:8" ht="12.75">
      <c r="A30" s="13"/>
      <c r="B30" s="54"/>
      <c r="C30" s="52"/>
      <c r="D30" s="54"/>
      <c r="F30" s="13"/>
      <c r="G30" s="22"/>
      <c r="H30" s="13"/>
    </row>
    <row r="31" spans="1:8" ht="12.75">
      <c r="A31" s="13" t="s">
        <v>199</v>
      </c>
      <c r="B31" s="54">
        <v>5206</v>
      </c>
      <c r="C31" s="52"/>
      <c r="D31" s="54">
        <v>5236</v>
      </c>
      <c r="F31" s="13"/>
      <c r="G31" s="22"/>
      <c r="H31" s="13"/>
    </row>
    <row r="32" spans="1:8" ht="12.75">
      <c r="A32" s="13"/>
      <c r="B32" s="54"/>
      <c r="C32" s="52"/>
      <c r="D32" s="54"/>
      <c r="F32" s="13"/>
      <c r="G32" s="22"/>
      <c r="H32" s="13"/>
    </row>
    <row r="33" spans="1:8" ht="12.75">
      <c r="A33" s="13"/>
      <c r="B33" s="112">
        <f>SUM(B17:B32)</f>
        <v>418654</v>
      </c>
      <c r="C33" s="52"/>
      <c r="D33" s="112">
        <f>SUM(D17:D32)</f>
        <v>468210</v>
      </c>
      <c r="F33" s="13"/>
      <c r="G33" s="20"/>
      <c r="H33" s="13"/>
    </row>
    <row r="34" spans="1:8" ht="12.75">
      <c r="A34" s="13"/>
      <c r="B34" s="55"/>
      <c r="C34" s="52"/>
      <c r="D34" s="55"/>
      <c r="F34" s="13"/>
      <c r="G34" s="20"/>
      <c r="H34" s="13"/>
    </row>
    <row r="35" spans="1:8" ht="12.75">
      <c r="A35" s="31" t="s">
        <v>10</v>
      </c>
      <c r="B35" s="55"/>
      <c r="C35" s="52"/>
      <c r="D35" s="55"/>
      <c r="E35" s="38"/>
      <c r="F35" s="13"/>
      <c r="G35" s="20"/>
      <c r="H35" s="13"/>
    </row>
    <row r="36" spans="1:8" ht="12.75">
      <c r="A36" s="26" t="s">
        <v>224</v>
      </c>
      <c r="B36" s="53">
        <v>179563</v>
      </c>
      <c r="C36" s="52"/>
      <c r="D36" s="53">
        <v>212576</v>
      </c>
      <c r="E36" s="38"/>
      <c r="F36" s="23"/>
      <c r="G36" s="24"/>
      <c r="H36" s="13"/>
    </row>
    <row r="37" spans="1:8" ht="12.75">
      <c r="A37" s="26" t="s">
        <v>173</v>
      </c>
      <c r="B37" s="53">
        <v>51705</v>
      </c>
      <c r="C37" s="52"/>
      <c r="D37" s="53">
        <v>17133</v>
      </c>
      <c r="E37" s="38"/>
      <c r="F37" s="23"/>
      <c r="G37" s="24"/>
      <c r="H37" s="13"/>
    </row>
    <row r="38" spans="1:5" ht="12.75">
      <c r="A38" s="26" t="s">
        <v>225</v>
      </c>
      <c r="B38" s="111">
        <v>196551</v>
      </c>
      <c r="C38" s="60"/>
      <c r="D38" s="111">
        <v>53216</v>
      </c>
      <c r="E38" s="38"/>
    </row>
    <row r="39" spans="1:5" ht="12.75">
      <c r="A39" s="25" t="s">
        <v>239</v>
      </c>
      <c r="B39" s="111">
        <v>5477</v>
      </c>
      <c r="C39" s="60"/>
      <c r="D39" s="111">
        <v>2797</v>
      </c>
      <c r="E39" s="38"/>
    </row>
    <row r="40" spans="1:5" ht="12.75">
      <c r="A40" s="26" t="s">
        <v>226</v>
      </c>
      <c r="B40" s="111">
        <v>12418</v>
      </c>
      <c r="C40" s="60"/>
      <c r="D40" s="111">
        <v>18106</v>
      </c>
      <c r="E40" s="38"/>
    </row>
    <row r="41" spans="1:5" ht="12.75">
      <c r="A41" s="26" t="s">
        <v>227</v>
      </c>
      <c r="B41" s="111">
        <v>46629</v>
      </c>
      <c r="C41" s="60"/>
      <c r="D41" s="111">
        <v>26075</v>
      </c>
      <c r="E41" s="38"/>
    </row>
    <row r="42" spans="1:5" ht="12.75">
      <c r="A42" s="38"/>
      <c r="B42" s="57"/>
      <c r="C42" s="60"/>
      <c r="D42" s="57"/>
      <c r="E42" s="38"/>
    </row>
    <row r="43" spans="1:5" ht="12.75">
      <c r="A43" s="25"/>
      <c r="B43" s="60">
        <f>SUM(B36:B42)</f>
        <v>492343</v>
      </c>
      <c r="C43" s="60"/>
      <c r="D43" s="60">
        <f>SUM(D36:D42)</f>
        <v>329903</v>
      </c>
      <c r="E43" s="38"/>
    </row>
    <row r="44" spans="1:5" ht="12.75">
      <c r="A44" s="25" t="s">
        <v>335</v>
      </c>
      <c r="B44" s="60">
        <v>91504</v>
      </c>
      <c r="C44" s="60"/>
      <c r="D44" s="60">
        <v>0</v>
      </c>
      <c r="E44" s="38"/>
    </row>
    <row r="45" spans="1:5" ht="12.75">
      <c r="A45" s="25"/>
      <c r="B45" s="59">
        <f>+B43+B44</f>
        <v>583847</v>
      </c>
      <c r="C45" s="60"/>
      <c r="D45" s="59">
        <f>+D43+D44</f>
        <v>329903</v>
      </c>
      <c r="E45" s="38"/>
    </row>
    <row r="46" spans="2:4" ht="12.75">
      <c r="B46" s="60"/>
      <c r="C46" s="56"/>
      <c r="D46" s="60"/>
    </row>
    <row r="47" spans="1:4" ht="13.5" thickBot="1">
      <c r="A47" s="1" t="s">
        <v>201</v>
      </c>
      <c r="B47" s="113">
        <f>+B33+B45</f>
        <v>1002501</v>
      </c>
      <c r="C47" s="56"/>
      <c r="D47" s="113">
        <f>+D33+D45</f>
        <v>798113</v>
      </c>
    </row>
    <row r="48" spans="2:4" ht="12.75">
      <c r="B48" s="56"/>
      <c r="C48" s="56"/>
      <c r="D48" s="56"/>
    </row>
    <row r="49" spans="2:4" ht="12.75">
      <c r="B49" s="56"/>
      <c r="C49" s="56"/>
      <c r="D49" s="56"/>
    </row>
    <row r="50" spans="1:4" ht="12.75">
      <c r="A50" s="1" t="s">
        <v>202</v>
      </c>
      <c r="B50" s="56"/>
      <c r="C50" s="56"/>
      <c r="D50" s="56"/>
    </row>
    <row r="51" spans="2:4" ht="12.75">
      <c r="B51" s="56"/>
      <c r="C51" s="56"/>
      <c r="D51" s="56"/>
    </row>
    <row r="52" spans="1:4" ht="12.75">
      <c r="A52" s="1" t="s">
        <v>203</v>
      </c>
      <c r="B52" s="56"/>
      <c r="C52" s="56"/>
      <c r="D52" s="56"/>
    </row>
    <row r="53" spans="1:4" ht="12.75">
      <c r="A53" t="s">
        <v>12</v>
      </c>
      <c r="B53" s="56">
        <v>320815</v>
      </c>
      <c r="C53" s="56"/>
      <c r="D53" s="56">
        <v>320343</v>
      </c>
    </row>
    <row r="54" spans="2:4" ht="12.75">
      <c r="B54" s="56"/>
      <c r="C54" s="56"/>
      <c r="D54" s="56"/>
    </row>
    <row r="55" spans="1:4" ht="12.75">
      <c r="A55" t="s">
        <v>204</v>
      </c>
      <c r="B55" s="56">
        <v>244910</v>
      </c>
      <c r="C55" s="56"/>
      <c r="D55" s="56">
        <v>244792</v>
      </c>
    </row>
    <row r="56" spans="2:4" ht="12.75">
      <c r="B56" s="56"/>
      <c r="C56" s="56"/>
      <c r="D56" s="56"/>
    </row>
    <row r="57" spans="1:4" ht="12.75">
      <c r="A57" t="s">
        <v>205</v>
      </c>
      <c r="B57" s="56">
        <v>24654</v>
      </c>
      <c r="C57" s="56"/>
      <c r="D57" s="56">
        <v>24654</v>
      </c>
    </row>
    <row r="58" spans="2:4" ht="12.75">
      <c r="B58" s="56"/>
      <c r="C58" s="56"/>
      <c r="D58" s="56"/>
    </row>
    <row r="59" spans="1:4" ht="12.75">
      <c r="A59" t="s">
        <v>215</v>
      </c>
      <c r="B59" s="56">
        <v>-231995</v>
      </c>
      <c r="C59" s="56"/>
      <c r="D59" s="56">
        <v>-281093</v>
      </c>
    </row>
    <row r="60" spans="2:4" ht="12.75">
      <c r="B60" s="57"/>
      <c r="C60" s="56"/>
      <c r="D60" s="57"/>
    </row>
    <row r="61" spans="1:4" ht="12.75">
      <c r="A61" t="s">
        <v>206</v>
      </c>
      <c r="B61" s="56">
        <f>SUM(B53:B60)</f>
        <v>358384</v>
      </c>
      <c r="C61" s="56"/>
      <c r="D61" s="56">
        <f>SUM(D53:D60)</f>
        <v>308696</v>
      </c>
    </row>
    <row r="62" spans="2:4" ht="12.75">
      <c r="B62" s="56"/>
      <c r="C62" s="56"/>
      <c r="D62" s="56"/>
    </row>
    <row r="63" spans="1:4" ht="12.75">
      <c r="A63" t="s">
        <v>207</v>
      </c>
      <c r="B63" s="56">
        <v>-1583</v>
      </c>
      <c r="C63" s="56"/>
      <c r="D63" s="56">
        <v>-848</v>
      </c>
    </row>
    <row r="64" spans="2:4" ht="12.75">
      <c r="B64" s="56"/>
      <c r="C64" s="56"/>
      <c r="D64" s="56"/>
    </row>
    <row r="65" spans="1:4" ht="12.75">
      <c r="A65" t="s">
        <v>92</v>
      </c>
      <c r="B65" s="56">
        <v>20581</v>
      </c>
      <c r="C65" s="56"/>
      <c r="D65" s="56">
        <v>18131</v>
      </c>
    </row>
    <row r="66" spans="2:4" ht="12.75">
      <c r="B66" s="57"/>
      <c r="C66" s="56"/>
      <c r="D66" s="57"/>
    </row>
    <row r="67" spans="1:4" ht="12.75">
      <c r="A67" t="s">
        <v>208</v>
      </c>
      <c r="B67" s="59">
        <f>SUM(B61:B66)</f>
        <v>377382</v>
      </c>
      <c r="C67" s="56"/>
      <c r="D67" s="59">
        <f>SUM(D61:D66)</f>
        <v>325979</v>
      </c>
    </row>
    <row r="68" spans="2:4" ht="12.75">
      <c r="B68" s="56"/>
      <c r="C68" s="56"/>
      <c r="D68" s="56"/>
    </row>
    <row r="69" spans="2:4" ht="12.75">
      <c r="B69" s="56"/>
      <c r="C69" s="56"/>
      <c r="D69" s="56"/>
    </row>
    <row r="70" spans="1:4" ht="12.75">
      <c r="A70" s="1" t="s">
        <v>209</v>
      </c>
      <c r="B70" s="56"/>
      <c r="C70" s="56"/>
      <c r="D70" s="56"/>
    </row>
    <row r="71" spans="1:4" ht="12.75">
      <c r="A71" t="s">
        <v>70</v>
      </c>
      <c r="B71" s="56">
        <v>177289</v>
      </c>
      <c r="C71" s="56"/>
      <c r="D71" s="56">
        <v>192934</v>
      </c>
    </row>
    <row r="72" spans="2:4" ht="12.75">
      <c r="B72" s="56"/>
      <c r="C72" s="56"/>
      <c r="D72" s="56"/>
    </row>
    <row r="73" spans="1:4" ht="12.75">
      <c r="A73" t="s">
        <v>210</v>
      </c>
      <c r="B73" s="56">
        <v>2771</v>
      </c>
      <c r="C73" s="56"/>
      <c r="D73" s="56">
        <v>2771</v>
      </c>
    </row>
    <row r="74" spans="2:4" ht="12.75">
      <c r="B74" s="56"/>
      <c r="C74" s="56"/>
      <c r="D74" s="56"/>
    </row>
    <row r="75" spans="1:4" ht="12.75">
      <c r="A75" t="s">
        <v>71</v>
      </c>
      <c r="B75" s="56">
        <v>5612</v>
      </c>
      <c r="C75" s="56"/>
      <c r="D75" s="56">
        <v>2867</v>
      </c>
    </row>
    <row r="76" spans="2:4" ht="12.75">
      <c r="B76" s="56"/>
      <c r="C76" s="56"/>
      <c r="D76" s="56"/>
    </row>
    <row r="77" spans="2:4" ht="12.75">
      <c r="B77" s="59">
        <f>SUM(B71:B75)</f>
        <v>185672</v>
      </c>
      <c r="C77" s="56"/>
      <c r="D77" s="59">
        <f>SUM(D71:D75)</f>
        <v>198572</v>
      </c>
    </row>
    <row r="78" spans="2:4" ht="12.75">
      <c r="B78" s="56"/>
      <c r="C78" s="56"/>
      <c r="D78" s="56"/>
    </row>
    <row r="79" spans="1:4" ht="12.75">
      <c r="A79" s="114" t="s">
        <v>11</v>
      </c>
      <c r="B79" s="60"/>
      <c r="C79" s="60"/>
      <c r="D79" s="60"/>
    </row>
    <row r="80" spans="1:4" ht="12.75">
      <c r="A80" s="26" t="s">
        <v>211</v>
      </c>
      <c r="B80" s="60">
        <v>78782</v>
      </c>
      <c r="C80" s="60"/>
      <c r="D80" s="60">
        <v>56415</v>
      </c>
    </row>
    <row r="81" spans="1:4" ht="12.75">
      <c r="A81" s="25" t="s">
        <v>212</v>
      </c>
      <c r="B81" s="60">
        <v>63476</v>
      </c>
      <c r="C81" s="60"/>
      <c r="D81" s="60">
        <v>60000</v>
      </c>
    </row>
    <row r="82" spans="1:4" ht="12.75">
      <c r="A82" s="25" t="s">
        <v>240</v>
      </c>
      <c r="B82" s="60">
        <v>290606</v>
      </c>
      <c r="C82" s="60"/>
      <c r="D82" s="60">
        <v>157147</v>
      </c>
    </row>
    <row r="83" spans="2:4" ht="12.75">
      <c r="B83" s="57"/>
      <c r="C83" s="56"/>
      <c r="D83" s="57"/>
    </row>
    <row r="84" spans="2:4" ht="12.75">
      <c r="B84" s="60">
        <f>SUM(B80:B83)</f>
        <v>432864</v>
      </c>
      <c r="C84" s="56"/>
      <c r="D84" s="60">
        <f>SUM(D80:D83)</f>
        <v>273562</v>
      </c>
    </row>
    <row r="85" spans="1:4" ht="12.75">
      <c r="A85" t="s">
        <v>336</v>
      </c>
      <c r="B85" s="56"/>
      <c r="C85" s="56"/>
      <c r="D85" s="56"/>
    </row>
    <row r="86" spans="1:4" ht="12.75">
      <c r="A86" s="27" t="s">
        <v>337</v>
      </c>
      <c r="B86" s="56">
        <v>6583</v>
      </c>
      <c r="C86" s="56"/>
      <c r="D86" s="56">
        <v>0</v>
      </c>
    </row>
    <row r="87" spans="1:4" ht="12.75">
      <c r="A87" s="27"/>
      <c r="B87" s="59">
        <f>+B84+B86</f>
        <v>439447</v>
      </c>
      <c r="C87" s="56"/>
      <c r="D87" s="59">
        <f>+D84+D86</f>
        <v>273562</v>
      </c>
    </row>
    <row r="88" spans="2:4" ht="12.75">
      <c r="B88" s="56"/>
      <c r="C88" s="56"/>
      <c r="D88" s="56"/>
    </row>
    <row r="89" spans="1:4" ht="12.75">
      <c r="A89" t="s">
        <v>213</v>
      </c>
      <c r="B89" s="57">
        <f>+B77+B87</f>
        <v>625119</v>
      </c>
      <c r="C89" s="56"/>
      <c r="D89" s="57">
        <f>+D77+D87</f>
        <v>472134</v>
      </c>
    </row>
    <row r="90" spans="2:4" ht="12.75">
      <c r="B90" s="56"/>
      <c r="C90" s="56"/>
      <c r="D90" s="56"/>
    </row>
    <row r="91" spans="1:4" ht="13.5" thickBot="1">
      <c r="A91" s="1" t="s">
        <v>214</v>
      </c>
      <c r="B91" s="113">
        <f>+B67+B89</f>
        <v>1002501</v>
      </c>
      <c r="C91" s="56"/>
      <c r="D91" s="113">
        <f>+D67+D89</f>
        <v>798113</v>
      </c>
    </row>
    <row r="92" spans="2:4" ht="12.75">
      <c r="B92" s="56"/>
      <c r="C92" s="56"/>
      <c r="D92" s="56"/>
    </row>
    <row r="93" spans="2:4" ht="12.75">
      <c r="B93" s="56"/>
      <c r="C93" s="56"/>
      <c r="D93" s="56"/>
    </row>
    <row r="94" spans="1:4" ht="12.75">
      <c r="A94" t="s">
        <v>255</v>
      </c>
      <c r="B94" s="56"/>
      <c r="C94" s="56"/>
      <c r="D94" s="56"/>
    </row>
    <row r="95" spans="1:4" ht="13.5" thickBot="1">
      <c r="A95" t="s">
        <v>256</v>
      </c>
      <c r="B95" s="102">
        <f>+(B61+B63)/(B53-1977)</f>
        <v>1.11906673608541</v>
      </c>
      <c r="C95" s="103"/>
      <c r="D95" s="102">
        <f>+(D61+D63)/(D53-1096)</f>
        <v>0.964294104564804</v>
      </c>
    </row>
    <row r="96" spans="2:4" ht="12.75">
      <c r="B96" s="56"/>
      <c r="C96" s="56"/>
      <c r="D96" s="56"/>
    </row>
    <row r="98" ht="12.75">
      <c r="A98" s="30" t="s">
        <v>265</v>
      </c>
    </row>
    <row r="99" ht="12.75">
      <c r="A99" s="31" t="s">
        <v>266</v>
      </c>
    </row>
    <row r="100" spans="5:6" ht="12.75">
      <c r="E100" s="11"/>
      <c r="F100" s="11"/>
    </row>
  </sheetData>
  <printOptions/>
  <pageMargins left="0.75" right="0.75" top="0.64" bottom="0.66" header="0.5" footer="0.5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workbookViewId="0" topLeftCell="A14">
      <selection activeCell="A36" sqref="A36"/>
    </sheetView>
  </sheetViews>
  <sheetFormatPr defaultColWidth="9.140625" defaultRowHeight="12.75"/>
  <cols>
    <col min="1" max="1" width="39.7109375" style="0" customWidth="1"/>
    <col min="2" max="2" width="11.28125" style="0" customWidth="1"/>
    <col min="3" max="3" width="2.7109375" style="0" customWidth="1"/>
    <col min="4" max="4" width="11.140625" style="0" customWidth="1"/>
    <col min="5" max="5" width="2.7109375" style="0" customWidth="1"/>
    <col min="6" max="6" width="11.28125" style="0" customWidth="1"/>
    <col min="7" max="7" width="2.7109375" style="0" customWidth="1"/>
    <col min="8" max="8" width="11.28125" style="0" customWidth="1"/>
    <col min="9" max="9" width="3.00390625" style="0" customWidth="1"/>
    <col min="10" max="10" width="11.28125" style="0" customWidth="1"/>
    <col min="11" max="11" width="3.28125" style="0" customWidth="1"/>
    <col min="12" max="12" width="12.140625" style="0" customWidth="1"/>
    <col min="13" max="13" width="3.28125" style="0" customWidth="1"/>
    <col min="14" max="14" width="11.57421875" style="0" customWidth="1"/>
    <col min="15" max="15" width="3.28125" style="0" customWidth="1"/>
    <col min="16" max="16" width="12.421875" style="0" customWidth="1"/>
    <col min="17" max="17" width="4.421875" style="0" customWidth="1"/>
    <col min="18" max="18" width="11.2812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5" ht="12.75">
      <c r="A5" s="12" t="s">
        <v>87</v>
      </c>
    </row>
    <row r="6" ht="12.75">
      <c r="A6" s="12" t="s">
        <v>327</v>
      </c>
    </row>
    <row r="8" spans="2:18" ht="12.75">
      <c r="B8" s="115" t="s">
        <v>220</v>
      </c>
      <c r="N8" s="32" t="s">
        <v>222</v>
      </c>
      <c r="P8" s="32" t="s">
        <v>216</v>
      </c>
      <c r="R8" s="32" t="s">
        <v>27</v>
      </c>
    </row>
    <row r="9" spans="2:18" ht="12.75">
      <c r="B9" s="35"/>
      <c r="C9" s="35"/>
      <c r="D9" s="37" t="s">
        <v>150</v>
      </c>
      <c r="E9" s="32"/>
      <c r="F9" s="32"/>
      <c r="G9" s="32"/>
      <c r="H9" s="32"/>
      <c r="I9" s="32"/>
      <c r="J9" s="7" t="s">
        <v>73</v>
      </c>
      <c r="K9" s="32"/>
      <c r="L9" s="32" t="s">
        <v>219</v>
      </c>
      <c r="M9" s="32"/>
      <c r="N9" s="32" t="s">
        <v>223</v>
      </c>
      <c r="O9" s="32"/>
      <c r="P9" s="32" t="s">
        <v>217</v>
      </c>
      <c r="Q9" s="32"/>
      <c r="R9" s="32" t="s">
        <v>218</v>
      </c>
    </row>
    <row r="10" spans="2:18" ht="12.75">
      <c r="B10" s="32" t="s">
        <v>24</v>
      </c>
      <c r="C10" s="32"/>
      <c r="D10" s="32" t="s">
        <v>24</v>
      </c>
      <c r="E10" s="32"/>
      <c r="F10" s="32" t="s">
        <v>25</v>
      </c>
      <c r="G10" s="32"/>
      <c r="H10" s="32" t="s">
        <v>74</v>
      </c>
      <c r="I10" s="32"/>
      <c r="J10" s="124" t="s">
        <v>270</v>
      </c>
      <c r="K10" s="32"/>
      <c r="L10" s="32"/>
      <c r="M10" s="32"/>
      <c r="N10" s="32"/>
      <c r="O10" s="32"/>
      <c r="P10" s="32"/>
      <c r="Q10" s="32"/>
      <c r="R10" s="32"/>
    </row>
    <row r="11" spans="2:18" ht="12.75">
      <c r="B11" s="32" t="s">
        <v>25</v>
      </c>
      <c r="C11" s="32"/>
      <c r="D11" s="32" t="s">
        <v>72</v>
      </c>
      <c r="E11" s="32"/>
      <c r="F11" s="32" t="s">
        <v>26</v>
      </c>
      <c r="G11" s="32"/>
      <c r="H11" s="32" t="s">
        <v>26</v>
      </c>
      <c r="I11" s="32"/>
      <c r="J11" s="124" t="s">
        <v>215</v>
      </c>
      <c r="K11" s="32"/>
      <c r="L11" s="32"/>
      <c r="M11" s="32"/>
      <c r="N11" s="32"/>
      <c r="O11" s="32"/>
      <c r="P11" s="32"/>
      <c r="Q11" s="32"/>
      <c r="R11" s="32"/>
    </row>
    <row r="12" spans="2:18" ht="12.75">
      <c r="B12" s="7" t="s">
        <v>3</v>
      </c>
      <c r="C12" s="1"/>
      <c r="D12" s="7" t="s">
        <v>3</v>
      </c>
      <c r="E12" s="1"/>
      <c r="F12" s="7" t="s">
        <v>3</v>
      </c>
      <c r="G12" s="7"/>
      <c r="H12" s="7" t="s">
        <v>3</v>
      </c>
      <c r="I12" s="1"/>
      <c r="J12" s="7" t="s">
        <v>3</v>
      </c>
      <c r="K12" s="1"/>
      <c r="L12" s="7" t="s">
        <v>3</v>
      </c>
      <c r="M12" s="1"/>
      <c r="N12" s="7" t="s">
        <v>3</v>
      </c>
      <c r="O12" s="1"/>
      <c r="P12" s="7" t="s">
        <v>3</v>
      </c>
      <c r="Q12" s="1"/>
      <c r="R12" s="7" t="s">
        <v>3</v>
      </c>
    </row>
    <row r="14" ht="12.75">
      <c r="A14" t="s">
        <v>169</v>
      </c>
    </row>
    <row r="15" spans="1:18" ht="12.75">
      <c r="A15" s="27" t="s">
        <v>148</v>
      </c>
      <c r="B15" s="56">
        <v>320343</v>
      </c>
      <c r="C15" s="56"/>
      <c r="D15" s="56">
        <v>244792</v>
      </c>
      <c r="E15" s="56"/>
      <c r="F15" s="56">
        <v>24872</v>
      </c>
      <c r="G15" s="56"/>
      <c r="H15" s="56">
        <v>-218</v>
      </c>
      <c r="I15" s="56"/>
      <c r="J15" s="56">
        <v>-281093</v>
      </c>
      <c r="K15" s="56"/>
      <c r="L15" s="56">
        <f>SUM(B15:J15)</f>
        <v>308696</v>
      </c>
      <c r="M15" s="56"/>
      <c r="N15" s="56">
        <v>-848</v>
      </c>
      <c r="O15" s="56"/>
      <c r="P15" s="56">
        <v>18131</v>
      </c>
      <c r="Q15" s="56"/>
      <c r="R15" s="56">
        <f>SUM(L15:P15)</f>
        <v>325979</v>
      </c>
    </row>
    <row r="16" spans="2:18" ht="12.75"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</row>
    <row r="17" spans="1:18" ht="12.75">
      <c r="A17" s="27" t="s">
        <v>221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</row>
    <row r="18" spans="1:18" ht="12.75">
      <c r="A18" s="27" t="s">
        <v>269</v>
      </c>
      <c r="B18" s="56"/>
      <c r="C18" s="56"/>
      <c r="D18" s="56"/>
      <c r="E18" s="56"/>
      <c r="F18" s="56"/>
      <c r="G18" s="56"/>
      <c r="H18" s="56"/>
      <c r="I18" s="56"/>
      <c r="J18" s="56">
        <v>13220</v>
      </c>
      <c r="K18" s="56"/>
      <c r="L18" s="56">
        <f>SUM(B18:J18)</f>
        <v>13220</v>
      </c>
      <c r="M18" s="56"/>
      <c r="N18" s="56"/>
      <c r="O18" s="56"/>
      <c r="P18" s="56"/>
      <c r="Q18" s="56"/>
      <c r="R18" s="56">
        <f>SUM(L18:Q18)</f>
        <v>13220</v>
      </c>
    </row>
    <row r="19" spans="1:18" ht="12.75">
      <c r="A19" s="27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>
        <f>SUM(B19:J19)</f>
        <v>0</v>
      </c>
    </row>
    <row r="20" spans="1:18" ht="12.75">
      <c r="A20" s="27"/>
      <c r="B20" s="57"/>
      <c r="C20" s="56"/>
      <c r="D20" s="57"/>
      <c r="E20" s="56"/>
      <c r="F20" s="57"/>
      <c r="G20" s="56"/>
      <c r="H20" s="57"/>
      <c r="I20" s="56"/>
      <c r="J20" s="57"/>
      <c r="K20" s="56"/>
      <c r="L20" s="57"/>
      <c r="M20" s="56"/>
      <c r="N20" s="57"/>
      <c r="O20" s="56"/>
      <c r="P20" s="57"/>
      <c r="Q20" s="56"/>
      <c r="R20" s="57">
        <f>SUM(B20:J20)</f>
        <v>0</v>
      </c>
    </row>
    <row r="21" spans="1:18" ht="12.75">
      <c r="A21" s="27" t="s">
        <v>149</v>
      </c>
      <c r="B21" s="56">
        <f>SUM(B15:B20)</f>
        <v>320343</v>
      </c>
      <c r="C21" s="56"/>
      <c r="D21" s="56">
        <f>SUM(D15:D20)</f>
        <v>244792</v>
      </c>
      <c r="E21" s="56"/>
      <c r="F21" s="56">
        <f>SUM(F15:F20)</f>
        <v>24872</v>
      </c>
      <c r="G21" s="56"/>
      <c r="H21" s="56">
        <f>SUM(H15:H20)</f>
        <v>-218</v>
      </c>
      <c r="I21" s="56"/>
      <c r="J21" s="56">
        <f>SUM(J15:J20)</f>
        <v>-267873</v>
      </c>
      <c r="K21" s="56"/>
      <c r="L21" s="56">
        <f>SUM(L15:L20)</f>
        <v>321916</v>
      </c>
      <c r="M21" s="56"/>
      <c r="N21" s="56">
        <f>SUM(N15:N20)</f>
        <v>-848</v>
      </c>
      <c r="O21" s="56"/>
      <c r="P21" s="56">
        <f>SUM(P15:P20)</f>
        <v>18131</v>
      </c>
      <c r="Q21" s="56"/>
      <c r="R21" s="56">
        <f>SUM(R15:R20)</f>
        <v>339199</v>
      </c>
    </row>
    <row r="22" spans="2:18" ht="12.75"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</row>
    <row r="23" spans="1:18" ht="12.75">
      <c r="A23" s="27" t="s">
        <v>338</v>
      </c>
      <c r="B23" s="56">
        <v>0</v>
      </c>
      <c r="C23" s="56"/>
      <c r="D23" s="56">
        <v>0</v>
      </c>
      <c r="E23" s="56"/>
      <c r="F23" s="56">
        <v>0</v>
      </c>
      <c r="G23" s="56"/>
      <c r="H23" s="56">
        <v>0</v>
      </c>
      <c r="I23" s="56"/>
      <c r="J23" s="56">
        <v>3485</v>
      </c>
      <c r="K23" s="56"/>
      <c r="L23" s="56">
        <f>SUM(B23:J23)</f>
        <v>3485</v>
      </c>
      <c r="M23" s="56"/>
      <c r="N23" s="56">
        <v>0</v>
      </c>
      <c r="O23" s="56"/>
      <c r="P23" s="56">
        <v>1676</v>
      </c>
      <c r="Q23" s="56"/>
      <c r="R23" s="56">
        <f>SUM(L23:Q23)</f>
        <v>5161</v>
      </c>
    </row>
    <row r="24" spans="1:18" ht="12.75">
      <c r="A24" t="s">
        <v>241</v>
      </c>
      <c r="B24" s="58">
        <v>472</v>
      </c>
      <c r="C24" s="58"/>
      <c r="D24" s="58">
        <v>118</v>
      </c>
      <c r="E24" s="58"/>
      <c r="F24" s="58">
        <v>0</v>
      </c>
      <c r="G24" s="58"/>
      <c r="H24" s="58">
        <v>0</v>
      </c>
      <c r="I24" s="58"/>
      <c r="J24" s="58">
        <f>+income!F42</f>
        <v>32393</v>
      </c>
      <c r="K24" s="58"/>
      <c r="L24" s="56">
        <f>SUM(B24:J24)</f>
        <v>32983</v>
      </c>
      <c r="M24" s="58"/>
      <c r="N24" s="58">
        <v>-735</v>
      </c>
      <c r="O24" s="58"/>
      <c r="P24" s="58">
        <f>+income!F44</f>
        <v>774</v>
      </c>
      <c r="Q24" s="58"/>
      <c r="R24" s="56">
        <f>SUM(L24:P24)</f>
        <v>33022</v>
      </c>
    </row>
    <row r="25" spans="2:18" ht="12.75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</row>
    <row r="26" spans="2:18" ht="12.75"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</row>
    <row r="27" spans="1:18" ht="12.75">
      <c r="A27" t="s">
        <v>328</v>
      </c>
      <c r="B27" s="59">
        <f>SUM(B21:B26)</f>
        <v>320815</v>
      </c>
      <c r="C27" s="56"/>
      <c r="D27" s="59">
        <f>SUM(D21:D26)</f>
        <v>244910</v>
      </c>
      <c r="E27" s="56"/>
      <c r="F27" s="59">
        <f>SUM(F21:F26)</f>
        <v>24872</v>
      </c>
      <c r="G27" s="60"/>
      <c r="H27" s="59">
        <f>SUM(H21:H26)</f>
        <v>-218</v>
      </c>
      <c r="I27" s="60"/>
      <c r="J27" s="59">
        <f>SUM(J21:J26)</f>
        <v>-231995</v>
      </c>
      <c r="K27" s="56"/>
      <c r="L27" s="59">
        <f>SUM(L21:L26)</f>
        <v>358384</v>
      </c>
      <c r="M27" s="56"/>
      <c r="N27" s="59">
        <f>SUM(N21:N26)</f>
        <v>-1583</v>
      </c>
      <c r="O27" s="56"/>
      <c r="P27" s="59">
        <f>SUM(P21:P26)</f>
        <v>20581</v>
      </c>
      <c r="Q27" s="56"/>
      <c r="R27" s="59">
        <f>SUM(R21:R26)</f>
        <v>377382</v>
      </c>
    </row>
    <row r="28" spans="2:18" ht="12.75"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</row>
    <row r="29" spans="2:18" ht="12.75"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</row>
    <row r="30" spans="1:18" ht="12.75">
      <c r="A30" s="13" t="s">
        <v>247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</row>
    <row r="31" spans="1:18" ht="12.75">
      <c r="A31" s="43" t="s">
        <v>248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</row>
    <row r="32" spans="2:18" ht="12.75"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</row>
    <row r="34" ht="12.75">
      <c r="A34" s="30" t="s">
        <v>267</v>
      </c>
    </row>
    <row r="35" spans="1:10" ht="12.75">
      <c r="A35" s="31" t="s">
        <v>264</v>
      </c>
      <c r="J35" s="11"/>
    </row>
  </sheetData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workbookViewId="0" topLeftCell="A25">
      <selection activeCell="D39" sqref="D39"/>
    </sheetView>
  </sheetViews>
  <sheetFormatPr defaultColWidth="9.140625" defaultRowHeight="12.75"/>
  <cols>
    <col min="1" max="1" width="56.57421875" style="0" customWidth="1"/>
    <col min="2" max="2" width="13.140625" style="0" customWidth="1"/>
    <col min="3" max="3" width="7.140625" style="0" customWidth="1"/>
    <col min="4" max="4" width="12.28125" style="0" customWidth="1"/>
    <col min="5" max="5" width="7.140625" style="0" customWidth="1"/>
    <col min="6" max="6" width="11.4218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13"/>
    </row>
    <row r="5" ht="12.75">
      <c r="A5" s="29" t="s">
        <v>88</v>
      </c>
    </row>
    <row r="6" ht="12.75">
      <c r="A6" s="29" t="s">
        <v>327</v>
      </c>
    </row>
    <row r="8" spans="4:6" ht="12.75">
      <c r="D8" s="7" t="s">
        <v>329</v>
      </c>
      <c r="E8" s="7"/>
      <c r="F8" s="118"/>
    </row>
    <row r="9" spans="4:6" ht="12.75">
      <c r="D9" s="7" t="s">
        <v>13</v>
      </c>
      <c r="E9" s="7"/>
      <c r="F9" s="118"/>
    </row>
    <row r="10" spans="4:6" ht="12.75">
      <c r="D10" s="33" t="s">
        <v>324</v>
      </c>
      <c r="E10" s="33"/>
      <c r="F10" s="119"/>
    </row>
    <row r="11" spans="4:6" ht="12.75">
      <c r="D11" s="34" t="s">
        <v>3</v>
      </c>
      <c r="E11" s="34"/>
      <c r="F11" s="120"/>
    </row>
    <row r="12" ht="12.75">
      <c r="F12" s="38"/>
    </row>
    <row r="13" spans="1:6" ht="12.75">
      <c r="A13" t="s">
        <v>167</v>
      </c>
      <c r="C13" s="56"/>
      <c r="D13" s="58">
        <f>+income!F35</f>
        <v>42657</v>
      </c>
      <c r="E13" s="28"/>
      <c r="F13" s="121"/>
    </row>
    <row r="14" spans="3:6" ht="12.75">
      <c r="C14" s="56"/>
      <c r="D14" s="56"/>
      <c r="E14" s="28"/>
      <c r="F14" s="38"/>
    </row>
    <row r="15" spans="1:6" ht="12.75">
      <c r="A15" t="s">
        <v>14</v>
      </c>
      <c r="C15" s="56"/>
      <c r="D15" s="56"/>
      <c r="E15" s="28"/>
      <c r="F15" s="38"/>
    </row>
    <row r="16" spans="1:6" ht="12.75">
      <c r="A16" t="s">
        <v>15</v>
      </c>
      <c r="C16" s="56"/>
      <c r="D16" s="56">
        <v>4139</v>
      </c>
      <c r="E16" s="28"/>
      <c r="F16" s="38"/>
    </row>
    <row r="17" spans="1:6" ht="12.75">
      <c r="A17" t="s">
        <v>16</v>
      </c>
      <c r="C17" s="56"/>
      <c r="D17" s="56">
        <v>-25402</v>
      </c>
      <c r="E17" s="28"/>
      <c r="F17" s="38"/>
    </row>
    <row r="18" spans="3:6" ht="12.75">
      <c r="C18" s="56"/>
      <c r="D18" s="57"/>
      <c r="E18" s="28"/>
      <c r="F18" s="60"/>
    </row>
    <row r="19" spans="1:6" ht="12.75">
      <c r="A19" t="s">
        <v>301</v>
      </c>
      <c r="C19" s="56"/>
      <c r="D19" s="45">
        <f>SUM(D13:D17)</f>
        <v>21394</v>
      </c>
      <c r="E19" s="28"/>
      <c r="F19" s="45"/>
    </row>
    <row r="20" spans="3:6" ht="12.75">
      <c r="C20" s="56"/>
      <c r="D20" s="56"/>
      <c r="E20" s="28"/>
      <c r="F20" s="38"/>
    </row>
    <row r="21" spans="1:6" ht="12.75">
      <c r="A21" t="s">
        <v>17</v>
      </c>
      <c r="C21" s="56"/>
      <c r="D21" s="56"/>
      <c r="E21" s="28"/>
      <c r="F21" s="38"/>
    </row>
    <row r="22" spans="1:6" ht="12.75">
      <c r="A22" t="s">
        <v>18</v>
      </c>
      <c r="C22" s="56"/>
      <c r="D22" s="56">
        <v>-9782</v>
      </c>
      <c r="E22" s="28"/>
      <c r="F22" s="60"/>
    </row>
    <row r="23" spans="1:6" ht="12.75">
      <c r="A23" t="s">
        <v>85</v>
      </c>
      <c r="C23" s="56"/>
      <c r="D23" s="56">
        <v>-19770</v>
      </c>
      <c r="E23" s="28"/>
      <c r="F23" s="60"/>
    </row>
    <row r="24" spans="1:6" ht="12.75">
      <c r="A24" s="27" t="s">
        <v>84</v>
      </c>
      <c r="C24" s="56"/>
      <c r="D24" s="56">
        <v>-402</v>
      </c>
      <c r="E24" s="28"/>
      <c r="F24" s="60"/>
    </row>
    <row r="25" spans="1:6" ht="12.75">
      <c r="A25" s="27" t="s">
        <v>254</v>
      </c>
      <c r="C25" s="56"/>
      <c r="D25" s="56">
        <v>571</v>
      </c>
      <c r="E25" s="28"/>
      <c r="F25" s="60"/>
    </row>
    <row r="26" spans="3:6" ht="12.75">
      <c r="C26" s="56"/>
      <c r="D26" s="56"/>
      <c r="E26" s="28"/>
      <c r="F26" s="60"/>
    </row>
    <row r="27" spans="1:6" ht="12.75">
      <c r="A27" t="s">
        <v>19</v>
      </c>
      <c r="C27" s="56"/>
      <c r="D27" s="59">
        <f>SUM(D19:D25)</f>
        <v>-7989</v>
      </c>
      <c r="E27" s="28"/>
      <c r="F27" s="60"/>
    </row>
    <row r="28" spans="3:6" ht="12.75">
      <c r="C28" s="56"/>
      <c r="D28" s="56"/>
      <c r="E28" s="28"/>
      <c r="F28" s="60"/>
    </row>
    <row r="29" spans="1:6" ht="12.75">
      <c r="A29" t="s">
        <v>20</v>
      </c>
      <c r="C29" s="56"/>
      <c r="D29" s="56"/>
      <c r="E29" s="28"/>
      <c r="F29" s="60"/>
    </row>
    <row r="30" spans="1:6" ht="12.75">
      <c r="A30" s="27" t="s">
        <v>155</v>
      </c>
      <c r="C30" s="56"/>
      <c r="D30" s="56">
        <v>1585</v>
      </c>
      <c r="E30" s="28"/>
      <c r="F30" s="60"/>
    </row>
    <row r="31" spans="1:6" ht="12.75">
      <c r="A31" s="27" t="s">
        <v>154</v>
      </c>
      <c r="C31" s="56"/>
      <c r="D31" s="56">
        <v>-145</v>
      </c>
      <c r="E31" s="28"/>
      <c r="F31" s="60"/>
    </row>
    <row r="32" spans="1:6" ht="12.75">
      <c r="A32" s="27" t="s">
        <v>156</v>
      </c>
      <c r="C32" s="56"/>
      <c r="D32" s="56">
        <v>63332</v>
      </c>
      <c r="E32" s="28"/>
      <c r="F32" s="60"/>
    </row>
    <row r="33" spans="1:6" ht="12.75">
      <c r="A33" s="27" t="s">
        <v>347</v>
      </c>
      <c r="C33" s="56"/>
      <c r="D33" s="56">
        <v>-100573</v>
      </c>
      <c r="E33" s="28"/>
      <c r="F33" s="60"/>
    </row>
    <row r="34" spans="1:6" ht="12.75">
      <c r="A34" s="27"/>
      <c r="C34" s="56"/>
      <c r="D34" s="56"/>
      <c r="E34" s="28"/>
      <c r="F34" s="60"/>
    </row>
    <row r="35" spans="3:6" ht="12.75">
      <c r="C35" s="56"/>
      <c r="D35" s="59">
        <f>SUM(D30:D34)</f>
        <v>-35801</v>
      </c>
      <c r="E35" s="28"/>
      <c r="F35" s="60"/>
    </row>
    <row r="36" spans="3:6" ht="12.75">
      <c r="C36" s="56"/>
      <c r="D36" s="56"/>
      <c r="E36" s="28"/>
      <c r="F36" s="60"/>
    </row>
    <row r="37" spans="1:6" ht="12.75">
      <c r="A37" t="s">
        <v>21</v>
      </c>
      <c r="C37" s="56"/>
      <c r="D37" s="56"/>
      <c r="E37" s="28"/>
      <c r="F37" s="60"/>
    </row>
    <row r="38" spans="1:6" ht="12.75">
      <c r="A38" t="s">
        <v>22</v>
      </c>
      <c r="C38" s="56"/>
      <c r="D38" s="56">
        <v>29464</v>
      </c>
      <c r="E38" s="28"/>
      <c r="F38" s="60"/>
    </row>
    <row r="39" spans="3:6" ht="12.75">
      <c r="C39" s="56"/>
      <c r="D39" s="56"/>
      <c r="E39" s="28"/>
      <c r="F39" s="60"/>
    </row>
    <row r="40" spans="3:6" ht="12.75">
      <c r="C40" s="56"/>
      <c r="D40" s="59">
        <f>SUM(D38:D39)</f>
        <v>29464</v>
      </c>
      <c r="E40" s="28"/>
      <c r="F40" s="60"/>
    </row>
    <row r="41" spans="3:6" ht="12.75">
      <c r="C41" s="56"/>
      <c r="D41" s="56"/>
      <c r="E41" s="28"/>
      <c r="F41" s="60"/>
    </row>
    <row r="42" spans="1:6" ht="12.75">
      <c r="A42" t="s">
        <v>23</v>
      </c>
      <c r="C42" s="56"/>
      <c r="D42" s="56">
        <f>+D27+D35+D40</f>
        <v>-14326</v>
      </c>
      <c r="E42" s="28"/>
      <c r="F42" s="60"/>
    </row>
    <row r="43" spans="3:6" ht="12.75">
      <c r="C43" s="56"/>
      <c r="D43" s="56"/>
      <c r="E43" s="28"/>
      <c r="F43" s="60"/>
    </row>
    <row r="44" spans="1:6" ht="12.75">
      <c r="A44" t="s">
        <v>140</v>
      </c>
      <c r="C44" s="56"/>
      <c r="D44" s="56">
        <v>23328</v>
      </c>
      <c r="E44" s="28"/>
      <c r="F44" s="60"/>
    </row>
    <row r="45" spans="3:6" ht="12.75">
      <c r="C45" s="56"/>
      <c r="D45" s="56"/>
      <c r="E45" s="36"/>
      <c r="F45" s="60"/>
    </row>
    <row r="46" spans="1:6" ht="12.75">
      <c r="A46" t="s">
        <v>139</v>
      </c>
      <c r="C46" s="56"/>
      <c r="D46" s="59">
        <f>+D42+D44</f>
        <v>9002</v>
      </c>
      <c r="E46" s="36"/>
      <c r="F46" s="60"/>
    </row>
    <row r="47" spans="3:6" ht="12.75">
      <c r="C47" s="56"/>
      <c r="D47" s="56"/>
      <c r="E47" s="36"/>
      <c r="F47" s="38"/>
    </row>
    <row r="48" spans="4:6" ht="12.75">
      <c r="D48" s="38"/>
      <c r="F48" s="38"/>
    </row>
    <row r="49" spans="1:4" ht="12.75">
      <c r="A49" s="13" t="s">
        <v>257</v>
      </c>
      <c r="D49" s="38"/>
    </row>
    <row r="50" spans="1:4" ht="12.75">
      <c r="A50" s="13" t="s">
        <v>258</v>
      </c>
      <c r="D50" s="122">
        <v>16593</v>
      </c>
    </row>
    <row r="51" spans="1:4" ht="12.75">
      <c r="A51" s="25" t="s">
        <v>259</v>
      </c>
      <c r="D51" s="122">
        <v>30036</v>
      </c>
    </row>
    <row r="52" spans="1:4" ht="12.75">
      <c r="A52" s="25" t="s">
        <v>260</v>
      </c>
      <c r="D52" s="122">
        <v>-37627</v>
      </c>
    </row>
    <row r="53" spans="1:4" ht="12.75">
      <c r="A53" s="13"/>
      <c r="D53" s="122"/>
    </row>
    <row r="54" spans="1:4" ht="12.75">
      <c r="A54" s="13"/>
      <c r="D54" s="123">
        <f>SUM(D50:D52)</f>
        <v>9002</v>
      </c>
    </row>
    <row r="55" spans="1:4" ht="12.75">
      <c r="A55" s="13"/>
      <c r="D55" s="38"/>
    </row>
    <row r="56" spans="1:4" ht="12.75">
      <c r="A56" s="13"/>
      <c r="D56" s="38"/>
    </row>
    <row r="57" spans="1:4" ht="12.75">
      <c r="A57" s="13" t="s">
        <v>261</v>
      </c>
      <c r="D57" s="38"/>
    </row>
    <row r="58" spans="1:4" ht="12.75">
      <c r="A58" s="43" t="s">
        <v>262</v>
      </c>
      <c r="D58" s="38"/>
    </row>
    <row r="59" ht="12.75">
      <c r="D59" s="38"/>
    </row>
    <row r="60" ht="12.75">
      <c r="A60" s="30" t="s">
        <v>268</v>
      </c>
    </row>
    <row r="61" ht="12.75">
      <c r="A61" s="31" t="s">
        <v>266</v>
      </c>
    </row>
    <row r="62" spans="5:6" ht="12.75">
      <c r="E62" s="11"/>
      <c r="F62" s="11"/>
    </row>
  </sheetData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54"/>
  <sheetViews>
    <sheetView tabSelected="1" view="pageBreakPreview" zoomScaleSheetLayoutView="100" workbookViewId="0" topLeftCell="A341">
      <selection activeCell="B342" sqref="B342"/>
    </sheetView>
  </sheetViews>
  <sheetFormatPr defaultColWidth="9.140625" defaultRowHeight="12.75"/>
  <cols>
    <col min="1" max="1" width="4.7109375" style="56" customWidth="1"/>
    <col min="2" max="2" width="36.57421875" style="56" customWidth="1"/>
    <col min="3" max="3" width="12.140625" style="56" customWidth="1"/>
    <col min="4" max="4" width="11.00390625" style="56" customWidth="1"/>
    <col min="5" max="5" width="12.7109375" style="56" customWidth="1"/>
    <col min="6" max="6" width="12.8515625" style="56" customWidth="1"/>
    <col min="7" max="7" width="13.28125" style="56" customWidth="1"/>
    <col min="8" max="8" width="18.00390625" style="56" customWidth="1"/>
    <col min="9" max="9" width="15.140625" style="56" customWidth="1"/>
    <col min="10" max="16384" width="8.8515625" style="56" customWidth="1"/>
  </cols>
  <sheetData>
    <row r="1" ht="12.75">
      <c r="A1" s="61" t="s">
        <v>93</v>
      </c>
    </row>
    <row r="2" spans="1:8" ht="12.75">
      <c r="A2" s="62" t="s">
        <v>2</v>
      </c>
      <c r="H2" s="56" t="s">
        <v>132</v>
      </c>
    </row>
    <row r="3" ht="12.75">
      <c r="A3" s="62" t="s">
        <v>339</v>
      </c>
    </row>
    <row r="5" ht="12.75">
      <c r="A5" s="61" t="s">
        <v>94</v>
      </c>
    </row>
    <row r="7" spans="1:2" ht="12.75">
      <c r="A7" s="63" t="s">
        <v>95</v>
      </c>
      <c r="B7" s="61" t="s">
        <v>65</v>
      </c>
    </row>
    <row r="8" ht="12.75">
      <c r="B8" s="56" t="s">
        <v>145</v>
      </c>
    </row>
    <row r="9" ht="12.75">
      <c r="B9" s="56" t="s">
        <v>171</v>
      </c>
    </row>
    <row r="10" ht="12.75">
      <c r="B10" s="64" t="s">
        <v>271</v>
      </c>
    </row>
    <row r="11" ht="12.75">
      <c r="B11" s="64"/>
    </row>
    <row r="12" ht="12.75">
      <c r="B12" s="64"/>
    </row>
    <row r="13" spans="1:2" ht="12.75">
      <c r="A13" s="63" t="s">
        <v>96</v>
      </c>
      <c r="B13" s="61" t="s">
        <v>170</v>
      </c>
    </row>
    <row r="14" ht="12.75">
      <c r="B14" s="56" t="s">
        <v>172</v>
      </c>
    </row>
    <row r="15" ht="12.75">
      <c r="B15" s="56" t="s">
        <v>272</v>
      </c>
    </row>
    <row r="16" ht="12.75">
      <c r="B16" s="56" t="s">
        <v>273</v>
      </c>
    </row>
    <row r="17" ht="12.75">
      <c r="B17" s="64"/>
    </row>
    <row r="18" ht="12.75">
      <c r="B18" s="56" t="s">
        <v>175</v>
      </c>
    </row>
    <row r="19" ht="12.75">
      <c r="B19" s="64"/>
    </row>
    <row r="20" ht="12.75">
      <c r="B20" s="64" t="s">
        <v>176</v>
      </c>
    </row>
    <row r="21" ht="12.75">
      <c r="B21" s="64"/>
    </row>
    <row r="22" ht="12.75">
      <c r="B22" s="64" t="s">
        <v>274</v>
      </c>
    </row>
    <row r="23" ht="12.75">
      <c r="B23" s="56" t="s">
        <v>275</v>
      </c>
    </row>
    <row r="24" ht="12.75">
      <c r="B24" s="64" t="s">
        <v>276</v>
      </c>
    </row>
    <row r="25" ht="12.75">
      <c r="B25" s="64"/>
    </row>
    <row r="26" ht="12.75">
      <c r="B26" s="56" t="s">
        <v>277</v>
      </c>
    </row>
    <row r="27" ht="12.75">
      <c r="B27" s="56" t="s">
        <v>278</v>
      </c>
    </row>
    <row r="28" ht="12.75">
      <c r="B28" s="56" t="s">
        <v>279</v>
      </c>
    </row>
    <row r="29" ht="12.75">
      <c r="B29" s="56" t="s">
        <v>361</v>
      </c>
    </row>
    <row r="30" ht="12.75">
      <c r="B30" s="64"/>
    </row>
    <row r="31" ht="12.75">
      <c r="B31" s="56" t="s">
        <v>177</v>
      </c>
    </row>
    <row r="32" ht="12.75">
      <c r="B32" s="56" t="s">
        <v>178</v>
      </c>
    </row>
    <row r="33" ht="12.75">
      <c r="B33" s="56" t="s">
        <v>280</v>
      </c>
    </row>
    <row r="34" ht="12.75">
      <c r="B34" s="56" t="s">
        <v>281</v>
      </c>
    </row>
    <row r="35" ht="12.75">
      <c r="B35" s="56" t="s">
        <v>282</v>
      </c>
    </row>
    <row r="37" ht="12.75">
      <c r="B37" s="56" t="s">
        <v>373</v>
      </c>
    </row>
    <row r="38" ht="12.75">
      <c r="B38" s="56" t="s">
        <v>359</v>
      </c>
    </row>
    <row r="39" ht="12.75">
      <c r="B39" s="64" t="s">
        <v>360</v>
      </c>
    </row>
    <row r="42" ht="12.75">
      <c r="B42" s="64" t="s">
        <v>355</v>
      </c>
    </row>
    <row r="44" ht="12.75">
      <c r="B44" s="56" t="s">
        <v>287</v>
      </c>
    </row>
    <row r="45" ht="12.75">
      <c r="B45" s="64" t="s">
        <v>288</v>
      </c>
    </row>
    <row r="46" ht="12.75">
      <c r="B46" s="56" t="s">
        <v>289</v>
      </c>
    </row>
    <row r="47" ht="12.75">
      <c r="B47" s="64" t="s">
        <v>290</v>
      </c>
    </row>
    <row r="48" ht="12.75">
      <c r="B48" s="64"/>
    </row>
    <row r="49" ht="12.75">
      <c r="B49" s="56" t="s">
        <v>356</v>
      </c>
    </row>
    <row r="50" ht="12.75">
      <c r="B50" s="64" t="s">
        <v>357</v>
      </c>
    </row>
    <row r="51" ht="12.75">
      <c r="B51" s="56" t="s">
        <v>358</v>
      </c>
    </row>
    <row r="54" ht="12.75">
      <c r="B54" s="64" t="s">
        <v>291</v>
      </c>
    </row>
    <row r="55" ht="12.75">
      <c r="B55" s="64"/>
    </row>
    <row r="56" ht="12.75">
      <c r="B56" s="56" t="s">
        <v>283</v>
      </c>
    </row>
    <row r="57" ht="12.75">
      <c r="B57" s="56" t="s">
        <v>179</v>
      </c>
    </row>
    <row r="58" ht="12.75">
      <c r="B58" s="64" t="s">
        <v>180</v>
      </c>
    </row>
    <row r="59" ht="12.75">
      <c r="B59" s="64" t="s">
        <v>181</v>
      </c>
    </row>
    <row r="60" ht="12.75">
      <c r="B60" s="64" t="s">
        <v>182</v>
      </c>
    </row>
    <row r="61" ht="12.75">
      <c r="B61" s="56" t="s">
        <v>299</v>
      </c>
    </row>
    <row r="62" ht="12.75">
      <c r="B62" s="64"/>
    </row>
    <row r="63" ht="12.75">
      <c r="B63" s="56" t="s">
        <v>285</v>
      </c>
    </row>
    <row r="65" ht="12.75">
      <c r="B65" s="64"/>
    </row>
    <row r="66" ht="12.75">
      <c r="B66" s="64" t="s">
        <v>292</v>
      </c>
    </row>
    <row r="67" ht="12.75">
      <c r="B67" s="64"/>
    </row>
    <row r="68" ht="12.75">
      <c r="B68" s="56" t="s">
        <v>183</v>
      </c>
    </row>
    <row r="69" ht="12.75">
      <c r="B69" s="64" t="s">
        <v>184</v>
      </c>
    </row>
    <row r="70" ht="12.75">
      <c r="B70" s="64" t="s">
        <v>302</v>
      </c>
    </row>
    <row r="71" ht="12.75">
      <c r="B71" s="64" t="s">
        <v>303</v>
      </c>
    </row>
    <row r="72" ht="12.75">
      <c r="B72" s="56" t="s">
        <v>304</v>
      </c>
    </row>
    <row r="73" spans="2:10" ht="12.75">
      <c r="B73" s="64" t="s">
        <v>305</v>
      </c>
      <c r="J73" s="64" t="s">
        <v>319</v>
      </c>
    </row>
    <row r="74" ht="12.75">
      <c r="B74" s="64"/>
    </row>
    <row r="75" ht="12.75">
      <c r="B75" s="64"/>
    </row>
    <row r="76" ht="12.75">
      <c r="B76" s="64" t="s">
        <v>293</v>
      </c>
    </row>
    <row r="78" ht="12.75">
      <c r="B78" s="56" t="s">
        <v>185</v>
      </c>
    </row>
    <row r="79" ht="12.75">
      <c r="B79" s="56" t="s">
        <v>228</v>
      </c>
    </row>
    <row r="80" ht="12.75">
      <c r="B80" s="56" t="s">
        <v>238</v>
      </c>
    </row>
    <row r="81" ht="12.75">
      <c r="B81" s="56" t="s">
        <v>321</v>
      </c>
    </row>
    <row r="84" ht="12.75">
      <c r="B84" s="64" t="s">
        <v>286</v>
      </c>
    </row>
    <row r="86" spans="5:8" ht="12.75">
      <c r="E86" s="116"/>
      <c r="F86" s="116" t="s">
        <v>229</v>
      </c>
      <c r="G86" s="116" t="s">
        <v>231</v>
      </c>
      <c r="H86" s="116" t="s">
        <v>233</v>
      </c>
    </row>
    <row r="87" spans="5:8" ht="12.75">
      <c r="E87" s="116"/>
      <c r="F87" s="116" t="s">
        <v>230</v>
      </c>
      <c r="G87" s="116" t="s">
        <v>232</v>
      </c>
      <c r="H87" s="116" t="s">
        <v>234</v>
      </c>
    </row>
    <row r="88" spans="5:8" ht="12.75">
      <c r="E88" s="116"/>
      <c r="F88" s="116" t="s">
        <v>3</v>
      </c>
      <c r="G88" s="116" t="s">
        <v>3</v>
      </c>
      <c r="H88" s="116" t="s">
        <v>3</v>
      </c>
    </row>
    <row r="89" ht="12.75">
      <c r="B89" s="56" t="s">
        <v>320</v>
      </c>
    </row>
    <row r="90" spans="2:8" ht="12.75">
      <c r="B90" s="56" t="s">
        <v>236</v>
      </c>
      <c r="F90" s="56">
        <v>128587</v>
      </c>
      <c r="G90" s="56">
        <v>-86369</v>
      </c>
      <c r="H90" s="56">
        <f>+F90+G90</f>
        <v>42218</v>
      </c>
    </row>
    <row r="91" spans="2:8" ht="12.75">
      <c r="B91" s="56" t="s">
        <v>235</v>
      </c>
      <c r="F91" s="56">
        <v>0</v>
      </c>
      <c r="G91" s="56">
        <v>95400</v>
      </c>
      <c r="H91" s="56">
        <f>+F91+G91</f>
        <v>95400</v>
      </c>
    </row>
    <row r="92" spans="2:8" ht="12.75">
      <c r="B92" s="56" t="s">
        <v>69</v>
      </c>
      <c r="F92" s="56">
        <v>56099</v>
      </c>
      <c r="G92" s="56">
        <v>-52002</v>
      </c>
      <c r="H92" s="56">
        <f>+F92+G92</f>
        <v>4097</v>
      </c>
    </row>
    <row r="93" spans="2:8" ht="12.75">
      <c r="B93" s="56" t="s">
        <v>237</v>
      </c>
      <c r="F93" s="56">
        <v>0</v>
      </c>
      <c r="G93" s="56">
        <v>42971</v>
      </c>
      <c r="H93" s="56">
        <f>+F93+G93</f>
        <v>42971</v>
      </c>
    </row>
    <row r="97" spans="1:2" ht="12.75">
      <c r="A97" s="63" t="s">
        <v>98</v>
      </c>
      <c r="B97" s="61" t="s">
        <v>97</v>
      </c>
    </row>
    <row r="98" ht="12.75">
      <c r="B98" s="56" t="s">
        <v>294</v>
      </c>
    </row>
    <row r="99" ht="12.75">
      <c r="B99" s="56" t="s">
        <v>75</v>
      </c>
    </row>
    <row r="102" spans="1:2" ht="12.75">
      <c r="A102" s="63" t="s">
        <v>99</v>
      </c>
      <c r="B102" s="61" t="s">
        <v>29</v>
      </c>
    </row>
    <row r="103" ht="12.75">
      <c r="B103" s="56" t="s">
        <v>30</v>
      </c>
    </row>
    <row r="106" spans="1:2" ht="12.75">
      <c r="A106" s="63" t="s">
        <v>100</v>
      </c>
      <c r="B106" s="61" t="s">
        <v>28</v>
      </c>
    </row>
    <row r="107" spans="5:8" ht="12.75">
      <c r="E107" s="65"/>
      <c r="F107" s="65" t="s">
        <v>83</v>
      </c>
      <c r="G107" s="66"/>
      <c r="H107" s="65" t="s">
        <v>325</v>
      </c>
    </row>
    <row r="108" spans="5:8" ht="12.75">
      <c r="E108" s="65"/>
      <c r="F108" s="96" t="s">
        <v>330</v>
      </c>
      <c r="G108" s="66"/>
      <c r="H108" s="96" t="s">
        <v>330</v>
      </c>
    </row>
    <row r="109" spans="5:8" ht="12.75">
      <c r="E109" s="65"/>
      <c r="F109" s="65" t="s">
        <v>3</v>
      </c>
      <c r="G109" s="66"/>
      <c r="H109" s="65" t="s">
        <v>3</v>
      </c>
    </row>
    <row r="110" spans="2:8" ht="12.75">
      <c r="B110" s="56" t="s">
        <v>152</v>
      </c>
      <c r="E110" s="65"/>
      <c r="F110" s="65"/>
      <c r="G110" s="66"/>
      <c r="H110" s="65"/>
    </row>
    <row r="111" spans="2:8" ht="12.75">
      <c r="B111" s="56" t="s">
        <v>243</v>
      </c>
      <c r="E111" s="65"/>
      <c r="F111" s="74">
        <f>+H111-65</f>
        <v>150</v>
      </c>
      <c r="G111" s="55"/>
      <c r="H111" s="74">
        <v>215</v>
      </c>
    </row>
    <row r="112" spans="2:8" ht="12.75">
      <c r="B112" s="56" t="s">
        <v>340</v>
      </c>
      <c r="E112" s="65"/>
      <c r="F112" s="74">
        <f>+H112-0</f>
        <v>-8730</v>
      </c>
      <c r="G112" s="55"/>
      <c r="H112" s="74">
        <v>-8730</v>
      </c>
    </row>
    <row r="113" spans="2:8" ht="12.75">
      <c r="B113" s="56" t="s">
        <v>341</v>
      </c>
      <c r="E113" s="65"/>
      <c r="F113" s="74">
        <f>+H113-0</f>
        <v>-41979</v>
      </c>
      <c r="G113" s="55"/>
      <c r="H113" s="74">
        <v>-41979</v>
      </c>
    </row>
    <row r="114" spans="2:8" ht="12.75">
      <c r="B114" s="56" t="s">
        <v>342</v>
      </c>
      <c r="E114" s="65"/>
      <c r="F114" s="74">
        <f>+H114-0</f>
        <v>59657</v>
      </c>
      <c r="G114" s="55"/>
      <c r="H114" s="74">
        <v>59657</v>
      </c>
    </row>
    <row r="115" spans="2:8" ht="12.75">
      <c r="B115" s="64" t="s">
        <v>242</v>
      </c>
      <c r="E115" s="65"/>
      <c r="F115" s="74">
        <f>+H115-176</f>
        <v>13272</v>
      </c>
      <c r="G115" s="55"/>
      <c r="H115" s="74">
        <v>13448</v>
      </c>
    </row>
    <row r="116" spans="2:8" ht="12.75">
      <c r="B116" s="56" t="s">
        <v>343</v>
      </c>
      <c r="E116" s="65"/>
      <c r="F116" s="74">
        <f>+H116-0</f>
        <v>-3476</v>
      </c>
      <c r="G116" s="55"/>
      <c r="H116" s="74">
        <v>-3476</v>
      </c>
    </row>
    <row r="117" spans="2:8" ht="12.75">
      <c r="B117" s="64" t="s">
        <v>344</v>
      </c>
      <c r="E117" s="65"/>
      <c r="F117" s="74"/>
      <c r="G117" s="55"/>
      <c r="H117" s="74"/>
    </row>
    <row r="118" spans="5:8" ht="12.75">
      <c r="E118" s="65"/>
      <c r="F118" s="108">
        <f>SUM(F111:F117)</f>
        <v>18894</v>
      </c>
      <c r="G118" s="66"/>
      <c r="H118" s="108">
        <f>SUM(H111:H117)</f>
        <v>19135</v>
      </c>
    </row>
    <row r="119" ht="12.75">
      <c r="F119" s="60"/>
    </row>
    <row r="120" spans="1:2" ht="12.75">
      <c r="A120" s="63" t="s">
        <v>101</v>
      </c>
      <c r="B120" s="61" t="s">
        <v>31</v>
      </c>
    </row>
    <row r="121" ht="12.75">
      <c r="B121" s="56" t="s">
        <v>297</v>
      </c>
    </row>
    <row r="122" ht="12.75">
      <c r="B122" s="56" t="s">
        <v>298</v>
      </c>
    </row>
    <row r="125" spans="1:2" ht="12.75">
      <c r="A125" s="63" t="s">
        <v>102</v>
      </c>
      <c r="B125" s="61" t="s">
        <v>32</v>
      </c>
    </row>
    <row r="126" spans="1:2" ht="12.75">
      <c r="A126" s="63"/>
      <c r="B126" s="104"/>
    </row>
    <row r="127" spans="1:2" ht="12.75">
      <c r="A127" s="63"/>
      <c r="B127" s="56" t="s">
        <v>345</v>
      </c>
    </row>
    <row r="128" spans="1:2" ht="12.75">
      <c r="A128" s="63"/>
      <c r="B128" s="64" t="s">
        <v>351</v>
      </c>
    </row>
    <row r="129" spans="1:2" ht="12.75">
      <c r="A129" s="63"/>
      <c r="B129" s="56" t="s">
        <v>352</v>
      </c>
    </row>
    <row r="130" ht="12.75">
      <c r="B130" s="56" t="s">
        <v>353</v>
      </c>
    </row>
    <row r="133" spans="1:2" ht="12.75">
      <c r="A133" s="63" t="s">
        <v>103</v>
      </c>
      <c r="B133" s="61" t="s">
        <v>33</v>
      </c>
    </row>
    <row r="134" spans="1:2" ht="12.75">
      <c r="A134" s="63"/>
      <c r="B134" s="62" t="s">
        <v>331</v>
      </c>
    </row>
    <row r="137" spans="1:2" ht="12.75">
      <c r="A137" s="63" t="s">
        <v>104</v>
      </c>
      <c r="B137" s="61" t="s">
        <v>34</v>
      </c>
    </row>
    <row r="138" spans="3:5" ht="12.75">
      <c r="C138" s="67"/>
      <c r="D138" s="67"/>
      <c r="E138" s="67" t="s">
        <v>332</v>
      </c>
    </row>
    <row r="139" spans="3:5" ht="12.75">
      <c r="C139" s="61"/>
      <c r="D139" s="61"/>
      <c r="E139" s="61"/>
    </row>
    <row r="140" spans="3:8" ht="12.75">
      <c r="C140" s="65" t="s">
        <v>141</v>
      </c>
      <c r="D140" s="65" t="s">
        <v>141</v>
      </c>
      <c r="E140" s="65"/>
      <c r="F140" s="65" t="s">
        <v>77</v>
      </c>
      <c r="G140" s="65" t="s">
        <v>143</v>
      </c>
      <c r="H140" s="61"/>
    </row>
    <row r="141" spans="2:8" ht="12.75">
      <c r="B141" s="61" t="s">
        <v>76</v>
      </c>
      <c r="C141" s="65" t="s">
        <v>142</v>
      </c>
      <c r="D141" s="65" t="s">
        <v>143</v>
      </c>
      <c r="E141" s="65" t="s">
        <v>35</v>
      </c>
      <c r="F141" s="65" t="s">
        <v>78</v>
      </c>
      <c r="G141" s="65" t="s">
        <v>153</v>
      </c>
      <c r="H141" s="61" t="s">
        <v>27</v>
      </c>
    </row>
    <row r="142" spans="3:8" ht="12.75">
      <c r="C142" s="65" t="s">
        <v>3</v>
      </c>
      <c r="D142" s="65" t="s">
        <v>3</v>
      </c>
      <c r="E142" s="65" t="s">
        <v>3</v>
      </c>
      <c r="F142" s="65" t="s">
        <v>3</v>
      </c>
      <c r="G142" s="65" t="s">
        <v>3</v>
      </c>
      <c r="H142" s="65" t="s">
        <v>3</v>
      </c>
    </row>
    <row r="144" spans="2:8" ht="12.75">
      <c r="B144" s="56" t="s">
        <v>5</v>
      </c>
      <c r="C144" s="57">
        <v>141773</v>
      </c>
      <c r="D144" s="57">
        <v>6101</v>
      </c>
      <c r="E144" s="57">
        <v>2734</v>
      </c>
      <c r="F144" s="57">
        <v>9585</v>
      </c>
      <c r="G144" s="57">
        <v>11281</v>
      </c>
      <c r="H144" s="57">
        <f>SUM(C144:G144)</f>
        <v>171474</v>
      </c>
    </row>
    <row r="146" spans="2:8" ht="12.75">
      <c r="B146" s="56" t="s">
        <v>79</v>
      </c>
      <c r="C146" s="57">
        <v>38780</v>
      </c>
      <c r="D146" s="57">
        <v>1581</v>
      </c>
      <c r="E146" s="57">
        <v>318</v>
      </c>
      <c r="F146" s="68">
        <v>179</v>
      </c>
      <c r="G146" s="57">
        <v>19060</v>
      </c>
      <c r="H146" s="56">
        <f>SUM(C146:G146)</f>
        <v>59918</v>
      </c>
    </row>
    <row r="148" spans="2:8" ht="12.75">
      <c r="B148" s="56" t="s">
        <v>80</v>
      </c>
      <c r="H148" s="58">
        <v>-6237</v>
      </c>
    </row>
    <row r="149" spans="3:8" ht="12.75">
      <c r="C149" s="60"/>
      <c r="D149" s="60"/>
      <c r="E149" s="60"/>
      <c r="H149" s="57"/>
    </row>
    <row r="150" spans="2:8" ht="12.75">
      <c r="B150" s="56" t="s">
        <v>251</v>
      </c>
      <c r="C150" s="60"/>
      <c r="D150" s="60"/>
      <c r="E150" s="60"/>
      <c r="H150" s="56">
        <f>+H146+H148</f>
        <v>53681</v>
      </c>
    </row>
    <row r="151" spans="3:5" ht="12.75">
      <c r="C151" s="60"/>
      <c r="D151" s="60"/>
      <c r="E151" s="60"/>
    </row>
    <row r="152" spans="2:8" ht="12.75">
      <c r="B152" s="56" t="s">
        <v>7</v>
      </c>
      <c r="C152" s="60"/>
      <c r="D152" s="60"/>
      <c r="E152" s="60"/>
      <c r="H152" s="58">
        <v>-11915</v>
      </c>
    </row>
    <row r="153" spans="3:5" ht="12.75">
      <c r="C153" s="60"/>
      <c r="D153" s="60"/>
      <c r="E153" s="60"/>
    </row>
    <row r="154" spans="2:8" ht="12.75">
      <c r="B154" s="56" t="s">
        <v>195</v>
      </c>
      <c r="C154" s="60"/>
      <c r="D154" s="60"/>
      <c r="E154" s="60"/>
      <c r="H154" s="56">
        <v>891</v>
      </c>
    </row>
    <row r="155" spans="3:5" ht="12.75">
      <c r="C155" s="60"/>
      <c r="D155" s="60"/>
      <c r="E155" s="60"/>
    </row>
    <row r="156" spans="2:8" ht="12.75">
      <c r="B156" s="56" t="s">
        <v>252</v>
      </c>
      <c r="C156" s="60"/>
      <c r="D156" s="60"/>
      <c r="E156" s="60"/>
      <c r="H156" s="59">
        <f>SUM(H150:H155)</f>
        <v>42657</v>
      </c>
    </row>
    <row r="157" spans="3:5" ht="12.75">
      <c r="C157" s="60"/>
      <c r="D157" s="60"/>
      <c r="E157" s="60"/>
    </row>
    <row r="158" spans="2:5" ht="12.75">
      <c r="B158" s="56" t="s">
        <v>81</v>
      </c>
      <c r="C158" s="60"/>
      <c r="D158" s="60"/>
      <c r="E158" s="60"/>
    </row>
    <row r="159" spans="2:10" ht="12.75">
      <c r="B159" s="56" t="s">
        <v>82</v>
      </c>
      <c r="C159" s="60"/>
      <c r="D159" s="60"/>
      <c r="E159" s="60"/>
      <c r="J159" s="64" t="s">
        <v>319</v>
      </c>
    </row>
    <row r="160" spans="3:5" ht="12.75">
      <c r="C160" s="60"/>
      <c r="D160" s="60"/>
      <c r="E160" s="60"/>
    </row>
    <row r="162" spans="1:2" ht="12.75">
      <c r="A162" s="63" t="s">
        <v>105</v>
      </c>
      <c r="B162" s="61" t="s">
        <v>90</v>
      </c>
    </row>
    <row r="163" ht="12.75">
      <c r="B163" s="56" t="s">
        <v>91</v>
      </c>
    </row>
    <row r="164" ht="12.75">
      <c r="B164" s="56" t="s">
        <v>244</v>
      </c>
    </row>
    <row r="165" ht="12.75">
      <c r="B165" s="64" t="s">
        <v>66</v>
      </c>
    </row>
    <row r="168" spans="1:2" ht="12.75">
      <c r="A168" s="63" t="s">
        <v>106</v>
      </c>
      <c r="B168" s="61" t="s">
        <v>36</v>
      </c>
    </row>
    <row r="169" ht="12.75">
      <c r="B169" s="56" t="s">
        <v>380</v>
      </c>
    </row>
    <row r="172" spans="1:2" ht="12.75">
      <c r="A172" s="63" t="s">
        <v>107</v>
      </c>
      <c r="B172" s="61" t="s">
        <v>37</v>
      </c>
    </row>
    <row r="173" spans="1:2" ht="12.75">
      <c r="A173" s="63"/>
      <c r="B173" s="104" t="s">
        <v>362</v>
      </c>
    </row>
    <row r="174" spans="1:2" ht="12.75">
      <c r="A174" s="63"/>
      <c r="B174" s="104" t="s">
        <v>348</v>
      </c>
    </row>
    <row r="175" ht="12.75">
      <c r="B175" s="64" t="s">
        <v>354</v>
      </c>
    </row>
    <row r="178" spans="1:2" ht="12.75">
      <c r="A178" s="63" t="s">
        <v>300</v>
      </c>
      <c r="B178" s="61" t="s">
        <v>38</v>
      </c>
    </row>
    <row r="179" ht="12.75">
      <c r="B179" s="56" t="s">
        <v>245</v>
      </c>
    </row>
    <row r="180" ht="12.75">
      <c r="B180" s="64" t="s">
        <v>164</v>
      </c>
    </row>
    <row r="182" ht="12.75">
      <c r="B182" s="64" t="s">
        <v>306</v>
      </c>
    </row>
    <row r="183" ht="12.75">
      <c r="B183" s="64" t="s">
        <v>307</v>
      </c>
    </row>
    <row r="184" ht="12.75">
      <c r="B184" s="64" t="s">
        <v>308</v>
      </c>
    </row>
    <row r="185" ht="12.75">
      <c r="B185" s="64" t="s">
        <v>309</v>
      </c>
    </row>
    <row r="186" ht="12.75">
      <c r="B186" s="64" t="s">
        <v>133</v>
      </c>
    </row>
    <row r="187" ht="12.75">
      <c r="B187" s="64"/>
    </row>
    <row r="188" ht="12.75">
      <c r="B188" s="56" t="s">
        <v>322</v>
      </c>
    </row>
    <row r="189" ht="12.75">
      <c r="B189" s="64" t="s">
        <v>135</v>
      </c>
    </row>
    <row r="190" ht="12.75">
      <c r="B190" s="64"/>
    </row>
    <row r="191" ht="12.75">
      <c r="B191" s="64" t="s">
        <v>134</v>
      </c>
    </row>
    <row r="192" ht="12.75">
      <c r="B192" s="64" t="s">
        <v>136</v>
      </c>
    </row>
    <row r="193" ht="12.75">
      <c r="B193" s="64" t="s">
        <v>137</v>
      </c>
    </row>
    <row r="194" ht="12.75">
      <c r="B194" s="64"/>
    </row>
    <row r="195" ht="12.75">
      <c r="B195" s="64" t="s">
        <v>381</v>
      </c>
    </row>
    <row r="196" ht="12.75">
      <c r="B196" s="64" t="s">
        <v>374</v>
      </c>
    </row>
    <row r="197" ht="12.75">
      <c r="B197" s="64"/>
    </row>
    <row r="198" ht="12.75">
      <c r="B198" s="64"/>
    </row>
    <row r="199" ht="12.75">
      <c r="A199" s="61" t="s">
        <v>130</v>
      </c>
    </row>
    <row r="200" ht="12.75">
      <c r="A200" s="61" t="s">
        <v>108</v>
      </c>
    </row>
    <row r="202" spans="1:2" ht="12.75">
      <c r="A202" s="63" t="s">
        <v>109</v>
      </c>
      <c r="B202" s="61" t="s">
        <v>39</v>
      </c>
    </row>
    <row r="203" spans="2:8" ht="12.75">
      <c r="B203" s="106" t="s">
        <v>382</v>
      </c>
      <c r="C203" s="105"/>
      <c r="D203" s="105"/>
      <c r="E203" s="105"/>
      <c r="F203" s="105"/>
      <c r="G203" s="105"/>
      <c r="H203" s="105"/>
    </row>
    <row r="204" spans="2:8" ht="12.75">
      <c r="B204" s="107" t="s">
        <v>383</v>
      </c>
      <c r="C204" s="105"/>
      <c r="D204" s="105"/>
      <c r="E204" s="105"/>
      <c r="F204" s="105"/>
      <c r="G204" s="105"/>
      <c r="H204" s="105"/>
    </row>
    <row r="205" spans="2:8" ht="12.75">
      <c r="B205" s="107" t="s">
        <v>384</v>
      </c>
      <c r="C205" s="105"/>
      <c r="D205" s="105"/>
      <c r="E205" s="105"/>
      <c r="F205" s="105"/>
      <c r="G205" s="105"/>
      <c r="H205" s="105"/>
    </row>
    <row r="206" spans="3:8" ht="12.75">
      <c r="C206" s="105"/>
      <c r="D206" s="105"/>
      <c r="E206" s="105"/>
      <c r="F206" s="105"/>
      <c r="G206" s="105"/>
      <c r="H206" s="105"/>
    </row>
    <row r="208" spans="1:2" ht="12.75">
      <c r="A208" s="63" t="s">
        <v>110</v>
      </c>
      <c r="B208" s="61" t="s">
        <v>128</v>
      </c>
    </row>
    <row r="209" ht="12.75">
      <c r="B209" s="56" t="s">
        <v>310</v>
      </c>
    </row>
    <row r="210" ht="12.75">
      <c r="B210" s="56" t="s">
        <v>385</v>
      </c>
    </row>
    <row r="211" ht="12.75">
      <c r="B211" s="64"/>
    </row>
    <row r="213" spans="1:2" ht="12.75">
      <c r="A213" s="63" t="s">
        <v>112</v>
      </c>
      <c r="B213" s="61" t="s">
        <v>166</v>
      </c>
    </row>
    <row r="214" ht="12.75">
      <c r="B214" s="56" t="s">
        <v>387</v>
      </c>
    </row>
    <row r="215" ht="12.75">
      <c r="B215" s="56" t="s">
        <v>388</v>
      </c>
    </row>
    <row r="218" spans="1:2" ht="12.75">
      <c r="A218" s="63" t="s">
        <v>113</v>
      </c>
      <c r="B218" s="61" t="s">
        <v>40</v>
      </c>
    </row>
    <row r="219" spans="2:10" ht="12.75">
      <c r="B219" s="56" t="s">
        <v>138</v>
      </c>
      <c r="J219" s="64" t="s">
        <v>319</v>
      </c>
    </row>
    <row r="220" ht="12.75">
      <c r="B220" s="56" t="s">
        <v>132</v>
      </c>
    </row>
    <row r="222" spans="1:2" ht="12.75">
      <c r="A222" s="63" t="s">
        <v>114</v>
      </c>
      <c r="B222" s="61" t="s">
        <v>8</v>
      </c>
    </row>
    <row r="223" ht="12.75">
      <c r="B223" s="56" t="s">
        <v>41</v>
      </c>
    </row>
    <row r="224" spans="4:8" ht="12.75">
      <c r="D224" s="60"/>
      <c r="E224" s="66"/>
      <c r="F224" s="65" t="s">
        <v>83</v>
      </c>
      <c r="G224" s="65"/>
      <c r="H224" s="65" t="s">
        <v>325</v>
      </c>
    </row>
    <row r="225" spans="4:8" ht="12.75">
      <c r="D225" s="60"/>
      <c r="E225" s="66"/>
      <c r="F225" s="96" t="s">
        <v>330</v>
      </c>
      <c r="G225" s="65"/>
      <c r="H225" s="96" t="s">
        <v>330</v>
      </c>
    </row>
    <row r="226" spans="4:8" ht="12.75">
      <c r="D226" s="60"/>
      <c r="E226" s="66"/>
      <c r="F226" s="65" t="s">
        <v>3</v>
      </c>
      <c r="G226" s="65"/>
      <c r="H226" s="65" t="s">
        <v>3</v>
      </c>
    </row>
    <row r="227" spans="4:5" ht="12.75">
      <c r="D227" s="60"/>
      <c r="E227" s="60"/>
    </row>
    <row r="228" spans="2:8" ht="12.75">
      <c r="B228" s="56" t="s">
        <v>165</v>
      </c>
      <c r="D228" s="60"/>
      <c r="E228" s="60"/>
      <c r="F228" s="57">
        <f>+H228-3607</f>
        <v>5883</v>
      </c>
      <c r="H228" s="57">
        <v>9490</v>
      </c>
    </row>
    <row r="229" spans="7:8" ht="12.75">
      <c r="G229" s="60"/>
      <c r="H229" s="60"/>
    </row>
    <row r="230" spans="2:7" ht="12.75">
      <c r="B230" s="56" t="s">
        <v>363</v>
      </c>
      <c r="G230" s="60"/>
    </row>
    <row r="231" spans="2:7" ht="12.75">
      <c r="B231" s="64" t="s">
        <v>389</v>
      </c>
      <c r="G231" s="60"/>
    </row>
    <row r="232" spans="2:7" ht="12.75">
      <c r="B232" s="64"/>
      <c r="G232" s="60"/>
    </row>
    <row r="234" spans="1:2" ht="12.75">
      <c r="A234" s="63" t="s">
        <v>115</v>
      </c>
      <c r="B234" s="61" t="s">
        <v>111</v>
      </c>
    </row>
    <row r="235" ht="12.75">
      <c r="B235" s="56" t="s">
        <v>349</v>
      </c>
    </row>
    <row r="236" ht="12.75">
      <c r="B236" s="64" t="s">
        <v>350</v>
      </c>
    </row>
    <row r="237" ht="12.75">
      <c r="B237" s="64" t="s">
        <v>375</v>
      </c>
    </row>
    <row r="238" ht="12.75">
      <c r="B238" s="64"/>
    </row>
    <row r="239" spans="1:2" ht="12.75">
      <c r="A239" s="63" t="s">
        <v>116</v>
      </c>
      <c r="B239" s="61" t="s">
        <v>42</v>
      </c>
    </row>
    <row r="240" spans="2:7" ht="12.75">
      <c r="B240" s="69" t="s">
        <v>43</v>
      </c>
      <c r="C240" s="69"/>
      <c r="D240" s="69"/>
      <c r="E240" s="70"/>
      <c r="F240" s="69"/>
      <c r="G240" s="69"/>
    </row>
    <row r="241" spans="2:8" ht="12.75">
      <c r="B241" s="69"/>
      <c r="C241" s="69"/>
      <c r="D241" s="69"/>
      <c r="E241" s="66"/>
      <c r="F241" s="65" t="s">
        <v>83</v>
      </c>
      <c r="G241" s="66"/>
      <c r="H241" s="65" t="s">
        <v>325</v>
      </c>
    </row>
    <row r="242" spans="2:8" ht="12.75">
      <c r="B242" s="62"/>
      <c r="C242" s="62"/>
      <c r="D242" s="71"/>
      <c r="E242" s="72"/>
      <c r="F242" s="96" t="s">
        <v>330</v>
      </c>
      <c r="G242" s="72"/>
      <c r="H242" s="96" t="s">
        <v>330</v>
      </c>
    </row>
    <row r="243" spans="2:8" ht="12.75">
      <c r="B243" s="62"/>
      <c r="C243" s="62"/>
      <c r="D243" s="61"/>
      <c r="E243" s="72"/>
      <c r="F243" s="73" t="s">
        <v>3</v>
      </c>
      <c r="G243" s="72"/>
      <c r="H243" s="73" t="s">
        <v>3</v>
      </c>
    </row>
    <row r="244" spans="2:8" ht="12.75">
      <c r="B244" s="62"/>
      <c r="C244" s="62"/>
      <c r="D244" s="62"/>
      <c r="E244" s="55"/>
      <c r="F244" s="74"/>
      <c r="G244" s="55"/>
      <c r="H244" s="74"/>
    </row>
    <row r="245" spans="2:8" ht="13.5" thickBot="1">
      <c r="B245" s="62" t="s">
        <v>44</v>
      </c>
      <c r="C245" s="62"/>
      <c r="D245" s="62"/>
      <c r="E245" s="46"/>
      <c r="F245" s="75">
        <f>+H245-970</f>
        <v>593</v>
      </c>
      <c r="G245" s="46"/>
      <c r="H245" s="75">
        <v>1563</v>
      </c>
    </row>
    <row r="246" spans="2:8" ht="13.5" thickBot="1">
      <c r="B246" s="76" t="s">
        <v>45</v>
      </c>
      <c r="C246" s="69"/>
      <c r="D246" s="69"/>
      <c r="E246" s="77"/>
      <c r="F246" s="78">
        <f>+H246-1125</f>
        <v>63770</v>
      </c>
      <c r="G246" s="77"/>
      <c r="H246" s="78">
        <v>64895</v>
      </c>
    </row>
    <row r="247" spans="2:8" ht="13.5" thickBot="1">
      <c r="B247" s="76" t="s">
        <v>246</v>
      </c>
      <c r="C247" s="69"/>
      <c r="D247" s="69"/>
      <c r="E247" s="79"/>
      <c r="F247" s="80">
        <f>+H247-176</f>
        <v>13272</v>
      </c>
      <c r="G247" s="44"/>
      <c r="H247" s="80">
        <v>13448</v>
      </c>
    </row>
    <row r="248" spans="2:8" ht="12.75">
      <c r="B248" s="69"/>
      <c r="C248" s="69"/>
      <c r="D248" s="69"/>
      <c r="E248" s="81"/>
      <c r="F248" s="52"/>
      <c r="G248" s="52"/>
      <c r="H248" s="69"/>
    </row>
    <row r="249" spans="2:7" ht="12.75">
      <c r="B249" s="69"/>
      <c r="C249" s="69"/>
      <c r="D249" s="69"/>
      <c r="E249" s="82"/>
      <c r="F249" s="69"/>
      <c r="G249" s="52"/>
    </row>
    <row r="250" spans="2:7" ht="12.75">
      <c r="B250" s="62" t="s">
        <v>333</v>
      </c>
      <c r="C250" s="62"/>
      <c r="D250" s="62"/>
      <c r="E250" s="74"/>
      <c r="F250" s="83"/>
      <c r="G250" s="62"/>
    </row>
    <row r="251" spans="2:7" ht="12.75">
      <c r="B251" s="69"/>
      <c r="C251" s="84" t="s">
        <v>46</v>
      </c>
      <c r="D251" s="84"/>
      <c r="E251" s="84" t="s">
        <v>47</v>
      </c>
      <c r="F251" s="82"/>
      <c r="G251" s="84" t="s">
        <v>48</v>
      </c>
    </row>
    <row r="252" spans="2:7" ht="12.75">
      <c r="B252" s="69"/>
      <c r="C252" s="84" t="s">
        <v>49</v>
      </c>
      <c r="D252" s="84"/>
      <c r="E252" s="84" t="s">
        <v>50</v>
      </c>
      <c r="F252" s="82"/>
      <c r="G252" s="84" t="s">
        <v>50</v>
      </c>
    </row>
    <row r="253" spans="2:7" ht="12.75">
      <c r="B253" s="62"/>
      <c r="C253" s="65" t="s">
        <v>3</v>
      </c>
      <c r="D253" s="62"/>
      <c r="E253" s="65" t="s">
        <v>3</v>
      </c>
      <c r="F253" s="69"/>
      <c r="G253" s="65" t="s">
        <v>3</v>
      </c>
    </row>
    <row r="254" spans="2:7" ht="12.75">
      <c r="B254" s="62" t="s">
        <v>51</v>
      </c>
      <c r="C254" s="62"/>
      <c r="D254" s="62"/>
      <c r="E254" s="74"/>
      <c r="F254" s="69"/>
      <c r="G254" s="85"/>
    </row>
    <row r="255" spans="2:7" ht="12.75">
      <c r="B255" s="62" t="s">
        <v>346</v>
      </c>
      <c r="C255" s="85">
        <v>121042</v>
      </c>
      <c r="D255" s="62"/>
      <c r="E255" s="86">
        <v>39614</v>
      </c>
      <c r="F255" s="69"/>
      <c r="G255" s="49">
        <v>41595</v>
      </c>
    </row>
    <row r="256" spans="2:7" ht="12.75">
      <c r="B256" s="69" t="s">
        <v>52</v>
      </c>
      <c r="C256" s="87">
        <v>19035</v>
      </c>
      <c r="D256" s="62"/>
      <c r="E256" s="88">
        <v>16942</v>
      </c>
      <c r="F256" s="69"/>
      <c r="G256" s="87">
        <v>21461</v>
      </c>
    </row>
    <row r="257" spans="2:7" ht="13.5" thickBot="1">
      <c r="B257" s="69" t="s">
        <v>53</v>
      </c>
      <c r="C257" s="89">
        <f>C255+C256</f>
        <v>140077</v>
      </c>
      <c r="D257" s="62"/>
      <c r="E257" s="90">
        <f>E255+E256</f>
        <v>56556</v>
      </c>
      <c r="F257" s="69"/>
      <c r="G257" s="89">
        <f>G255+G256</f>
        <v>63056</v>
      </c>
    </row>
    <row r="258" spans="2:7" ht="12.75">
      <c r="B258" s="69"/>
      <c r="C258" s="91"/>
      <c r="D258" s="62"/>
      <c r="E258" s="92"/>
      <c r="F258" s="69"/>
      <c r="G258" s="91"/>
    </row>
    <row r="260" spans="1:2" ht="12.75">
      <c r="A260" s="63" t="s">
        <v>117</v>
      </c>
      <c r="B260" s="61" t="s">
        <v>54</v>
      </c>
    </row>
    <row r="261" ht="12.75">
      <c r="B261" s="104" t="s">
        <v>159</v>
      </c>
    </row>
    <row r="262" ht="12.75">
      <c r="B262" s="104" t="s">
        <v>157</v>
      </c>
    </row>
    <row r="263" ht="12.75">
      <c r="B263" s="104" t="s">
        <v>311</v>
      </c>
    </row>
    <row r="264" ht="12.75">
      <c r="B264" s="104" t="s">
        <v>312</v>
      </c>
    </row>
    <row r="265" ht="12.75">
      <c r="B265" s="104"/>
    </row>
    <row r="266" ht="12.75">
      <c r="B266" s="104" t="s">
        <v>386</v>
      </c>
    </row>
    <row r="267" ht="12.75">
      <c r="B267" s="104" t="s">
        <v>158</v>
      </c>
    </row>
    <row r="268" ht="12.75">
      <c r="B268" s="104"/>
    </row>
    <row r="270" ht="12.75">
      <c r="B270" s="64" t="s">
        <v>160</v>
      </c>
    </row>
    <row r="271" ht="12.75">
      <c r="B271" s="64" t="s">
        <v>313</v>
      </c>
    </row>
    <row r="272" ht="12.75">
      <c r="B272" s="64" t="s">
        <v>314</v>
      </c>
    </row>
    <row r="273" ht="12.75">
      <c r="B273" s="64" t="s">
        <v>315</v>
      </c>
    </row>
    <row r="275" ht="12.75">
      <c r="B275" s="64" t="s">
        <v>316</v>
      </c>
    </row>
    <row r="276" ht="12.75">
      <c r="B276" s="64" t="s">
        <v>317</v>
      </c>
    </row>
    <row r="277" ht="12.75">
      <c r="B277" s="64" t="s">
        <v>161</v>
      </c>
    </row>
    <row r="278" spans="2:10" ht="12.75">
      <c r="B278" s="64" t="s">
        <v>162</v>
      </c>
      <c r="J278" s="64" t="s">
        <v>319</v>
      </c>
    </row>
    <row r="279" spans="2:10" ht="12.75">
      <c r="B279" s="64"/>
      <c r="J279" s="64"/>
    </row>
    <row r="280" spans="2:10" ht="12.75">
      <c r="B280" s="64" t="s">
        <v>370</v>
      </c>
      <c r="J280" s="64"/>
    </row>
    <row r="281" spans="2:10" ht="12.75">
      <c r="B281" s="64" t="s">
        <v>376</v>
      </c>
      <c r="J281" s="64"/>
    </row>
    <row r="282" spans="2:10" ht="12.75">
      <c r="B282" s="64" t="s">
        <v>377</v>
      </c>
      <c r="J282" s="64"/>
    </row>
    <row r="283" spans="2:10" ht="12.75">
      <c r="B283" s="64" t="s">
        <v>378</v>
      </c>
      <c r="J283" s="64"/>
    </row>
    <row r="284" spans="2:10" ht="12.75">
      <c r="B284" s="64"/>
      <c r="J284" s="64"/>
    </row>
    <row r="285" spans="2:10" ht="12.75">
      <c r="B285" s="64" t="s">
        <v>364</v>
      </c>
      <c r="J285" s="64"/>
    </row>
    <row r="286" spans="2:10" ht="12.75">
      <c r="B286" s="64" t="s">
        <v>365</v>
      </c>
      <c r="J286" s="64"/>
    </row>
    <row r="287" spans="2:10" ht="12.75">
      <c r="B287" s="64" t="s">
        <v>371</v>
      </c>
      <c r="J287" s="64"/>
    </row>
    <row r="288" spans="2:10" ht="12.75">
      <c r="B288" s="64" t="s">
        <v>372</v>
      </c>
      <c r="J288" s="64"/>
    </row>
    <row r="289" spans="2:10" ht="12.75">
      <c r="B289" s="64" t="s">
        <v>366</v>
      </c>
      <c r="J289" s="64"/>
    </row>
    <row r="290" spans="2:10" ht="12.75">
      <c r="B290" s="64" t="s">
        <v>367</v>
      </c>
      <c r="J290" s="64"/>
    </row>
    <row r="291" spans="2:10" ht="12.75">
      <c r="B291" s="64" t="s">
        <v>368</v>
      </c>
      <c r="J291" s="64"/>
    </row>
    <row r="292" spans="2:10" ht="12.75">
      <c r="B292" s="64"/>
      <c r="J292" s="64"/>
    </row>
    <row r="293" spans="2:10" ht="12.75">
      <c r="B293" s="64" t="s">
        <v>369</v>
      </c>
      <c r="J293" s="64"/>
    </row>
    <row r="294" spans="2:10" ht="12.75">
      <c r="B294" s="64"/>
      <c r="J294" s="64"/>
    </row>
    <row r="295" spans="2:10" ht="12.75">
      <c r="B295" s="64"/>
      <c r="J295" s="64"/>
    </row>
    <row r="298" spans="1:7" ht="12.75">
      <c r="A298" s="63" t="s">
        <v>118</v>
      </c>
      <c r="B298" s="61" t="s">
        <v>55</v>
      </c>
      <c r="C298" s="62"/>
      <c r="D298" s="62"/>
      <c r="E298" s="74"/>
      <c r="F298" s="69"/>
      <c r="G298" s="62"/>
    </row>
    <row r="299" spans="1:7" ht="12.75">
      <c r="A299" s="69"/>
      <c r="B299" s="69" t="s">
        <v>334</v>
      </c>
      <c r="C299" s="62"/>
      <c r="D299" s="62"/>
      <c r="E299" s="74"/>
      <c r="F299" s="69"/>
      <c r="G299" s="62"/>
    </row>
    <row r="300" spans="1:7" ht="12.75">
      <c r="A300" s="62"/>
      <c r="B300" s="62"/>
      <c r="C300" s="62"/>
      <c r="D300" s="62"/>
      <c r="E300" s="65"/>
      <c r="F300" s="71"/>
      <c r="G300" s="73" t="s">
        <v>3</v>
      </c>
    </row>
    <row r="301" spans="1:7" ht="12.75">
      <c r="A301" s="62"/>
      <c r="B301" s="62" t="s">
        <v>123</v>
      </c>
      <c r="C301" s="62"/>
      <c r="D301" s="62"/>
      <c r="E301" s="74"/>
      <c r="F301" s="69"/>
      <c r="G301" s="62"/>
    </row>
    <row r="302" spans="1:7" ht="12.75">
      <c r="A302" s="62"/>
      <c r="B302" s="62" t="s">
        <v>122</v>
      </c>
      <c r="C302" s="62"/>
      <c r="D302" s="62"/>
      <c r="E302" s="54"/>
      <c r="F302" s="69"/>
      <c r="G302" s="49">
        <v>225203</v>
      </c>
    </row>
    <row r="303" spans="1:7" ht="12.75">
      <c r="A303" s="62"/>
      <c r="B303" s="62" t="s">
        <v>124</v>
      </c>
      <c r="C303" s="62"/>
      <c r="D303" s="62"/>
      <c r="E303" s="54"/>
      <c r="F303" s="69"/>
      <c r="G303" s="49">
        <v>65403</v>
      </c>
    </row>
    <row r="304" spans="1:7" ht="12.75">
      <c r="A304" s="69"/>
      <c r="B304" s="62" t="s">
        <v>125</v>
      </c>
      <c r="C304" s="69"/>
      <c r="D304" s="69"/>
      <c r="E304" s="81"/>
      <c r="F304" s="69"/>
      <c r="G304" s="91"/>
    </row>
    <row r="305" spans="1:7" ht="12.75">
      <c r="A305" s="69"/>
      <c r="B305" s="62" t="s">
        <v>122</v>
      </c>
      <c r="C305" s="69"/>
      <c r="D305" s="69"/>
      <c r="E305" s="81"/>
      <c r="F305" s="69"/>
      <c r="G305" s="91">
        <v>77168</v>
      </c>
    </row>
    <row r="306" spans="1:7" ht="12.75">
      <c r="A306" s="69"/>
      <c r="B306" s="62" t="s">
        <v>124</v>
      </c>
      <c r="C306" s="69"/>
      <c r="D306" s="69"/>
      <c r="E306" s="81"/>
      <c r="F306" s="69"/>
      <c r="G306" s="91">
        <v>100121</v>
      </c>
    </row>
    <row r="307" spans="1:7" ht="12.75">
      <c r="A307" s="69"/>
      <c r="B307" s="62"/>
      <c r="C307" s="69"/>
      <c r="D307" s="69"/>
      <c r="E307" s="81"/>
      <c r="F307" s="69"/>
      <c r="G307" s="87"/>
    </row>
    <row r="308" spans="1:7" ht="13.5" thickBot="1">
      <c r="A308" s="69"/>
      <c r="B308" s="69" t="s">
        <v>56</v>
      </c>
      <c r="C308" s="69"/>
      <c r="D308" s="69"/>
      <c r="E308" s="81"/>
      <c r="F308" s="69"/>
      <c r="G308" s="93">
        <f>SUM(G302:G307)</f>
        <v>467895</v>
      </c>
    </row>
    <row r="309" spans="1:7" ht="13.5" thickTop="1">
      <c r="A309" s="69"/>
      <c r="B309" s="69"/>
      <c r="C309" s="69"/>
      <c r="D309" s="69"/>
      <c r="E309" s="81"/>
      <c r="F309" s="69"/>
      <c r="G309" s="91"/>
    </row>
    <row r="310" ht="12.75">
      <c r="B310" s="62" t="s">
        <v>67</v>
      </c>
    </row>
    <row r="313" spans="1:2" ht="12.75">
      <c r="A313" s="63" t="s">
        <v>119</v>
      </c>
      <c r="B313" s="61" t="s">
        <v>57</v>
      </c>
    </row>
    <row r="314" ht="12.75">
      <c r="B314" s="56" t="s">
        <v>58</v>
      </c>
    </row>
    <row r="317" spans="1:2" ht="12.75">
      <c r="A317" s="94" t="s">
        <v>120</v>
      </c>
      <c r="B317" s="71" t="s">
        <v>59</v>
      </c>
    </row>
    <row r="318" spans="1:2" ht="12.75">
      <c r="A318" s="62"/>
      <c r="B318" s="62" t="s">
        <v>60</v>
      </c>
    </row>
    <row r="321" spans="1:2" ht="12.75">
      <c r="A321" s="63" t="s">
        <v>121</v>
      </c>
      <c r="B321" s="61" t="s">
        <v>89</v>
      </c>
    </row>
    <row r="322" spans="1:2" ht="12.75">
      <c r="A322" s="63"/>
      <c r="B322" s="62" t="s">
        <v>144</v>
      </c>
    </row>
    <row r="323" spans="1:2" ht="12.75">
      <c r="A323" s="63"/>
      <c r="B323" s="61"/>
    </row>
    <row r="324" ht="12.75">
      <c r="B324" s="56" t="s">
        <v>132</v>
      </c>
    </row>
    <row r="325" spans="1:2" ht="12.75">
      <c r="A325" s="63" t="s">
        <v>126</v>
      </c>
      <c r="B325" s="61" t="s">
        <v>61</v>
      </c>
    </row>
    <row r="326" spans="5:9" ht="12.75">
      <c r="E326" s="61" t="s">
        <v>83</v>
      </c>
      <c r="G326" s="61" t="s">
        <v>325</v>
      </c>
      <c r="H326" s="61"/>
      <c r="I326" s="61"/>
    </row>
    <row r="327" spans="5:8" ht="12.75">
      <c r="E327" s="96" t="s">
        <v>324</v>
      </c>
      <c r="G327" s="96" t="s">
        <v>324</v>
      </c>
      <c r="H327" s="96"/>
    </row>
    <row r="329" ht="12.75">
      <c r="B329" s="56" t="s">
        <v>295</v>
      </c>
    </row>
    <row r="330" spans="2:8" ht="12.75">
      <c r="B330" s="64" t="s">
        <v>296</v>
      </c>
      <c r="E330" s="58">
        <f>+income!B42</f>
        <v>26340</v>
      </c>
      <c r="F330" s="58"/>
      <c r="G330" s="58">
        <f>+income!F42</f>
        <v>32393</v>
      </c>
      <c r="H330" s="58"/>
    </row>
    <row r="331" spans="5:8" ht="12.75">
      <c r="E331" s="58"/>
      <c r="F331" s="58"/>
      <c r="G331" s="58"/>
      <c r="H331" s="58"/>
    </row>
    <row r="332" spans="2:8" ht="12.75">
      <c r="B332" s="56" t="s">
        <v>147</v>
      </c>
      <c r="E332" s="58"/>
      <c r="F332" s="58"/>
      <c r="G332" s="58"/>
      <c r="H332" s="58"/>
    </row>
    <row r="333" spans="2:8" ht="12.75">
      <c r="B333" s="64" t="s">
        <v>146</v>
      </c>
      <c r="E333" s="58">
        <v>318627</v>
      </c>
      <c r="F333" s="58"/>
      <c r="G333" s="58">
        <v>318707</v>
      </c>
      <c r="H333" s="58"/>
    </row>
    <row r="334" spans="2:8" ht="12.75">
      <c r="B334" s="64"/>
      <c r="E334" s="58"/>
      <c r="F334" s="58"/>
      <c r="G334" s="58"/>
      <c r="H334" s="58"/>
    </row>
    <row r="335" spans="2:8" ht="12.75">
      <c r="B335" s="56" t="s">
        <v>253</v>
      </c>
      <c r="E335" s="97">
        <f>+E330/E333*100</f>
        <v>8.26671939289514</v>
      </c>
      <c r="F335" s="58"/>
      <c r="G335" s="97">
        <f>+G330/G333*100</f>
        <v>10.163880931388391</v>
      </c>
      <c r="H335" s="97"/>
    </row>
    <row r="337" ht="12.75">
      <c r="B337" s="56" t="s">
        <v>131</v>
      </c>
    </row>
    <row r="338" ht="12.75">
      <c r="B338" s="56" t="s">
        <v>127</v>
      </c>
    </row>
    <row r="344" ht="12.75">
      <c r="A344" s="61" t="s">
        <v>62</v>
      </c>
    </row>
    <row r="345" ht="12.75">
      <c r="A345" s="62"/>
    </row>
    <row r="346" ht="12.75">
      <c r="A346" s="62"/>
    </row>
    <row r="347" ht="12.75">
      <c r="A347" s="62"/>
    </row>
    <row r="348" ht="12.75">
      <c r="A348" s="61"/>
    </row>
    <row r="349" ht="12.75">
      <c r="A349" s="61" t="s">
        <v>63</v>
      </c>
    </row>
    <row r="350" ht="12.75">
      <c r="A350" s="61" t="s">
        <v>379</v>
      </c>
    </row>
    <row r="351" ht="12.75">
      <c r="A351" s="61" t="s">
        <v>129</v>
      </c>
    </row>
    <row r="352" ht="12.75">
      <c r="A352" s="62"/>
    </row>
    <row r="353" ht="12.75">
      <c r="A353" s="61" t="s">
        <v>64</v>
      </c>
    </row>
    <row r="354" ht="12.75">
      <c r="A354" s="95"/>
    </row>
  </sheetData>
  <printOptions/>
  <pageMargins left="0.58" right="0.25" top="0.32" bottom="0.33" header="0.22" footer="0.41"/>
  <pageSetup horizontalDpi="600" verticalDpi="600" orientation="portrait" paperSize="9" scale="74" r:id="rId1"/>
  <rowBreaks count="4" manualBreakCount="4">
    <brk id="82" max="7" man="1"/>
    <brk id="160" max="255" man="1"/>
    <brk id="220" max="255" man="1"/>
    <brk id="2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Bolton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Bolton Berhad</dc:creator>
  <cp:keywords/>
  <dc:description/>
  <cp:lastModifiedBy>Bolton Berhad</cp:lastModifiedBy>
  <cp:lastPrinted>2006-11-27T09:30:25Z</cp:lastPrinted>
  <dcterms:created xsi:type="dcterms:W3CDTF">2002-10-29T06:52:49Z</dcterms:created>
  <dcterms:modified xsi:type="dcterms:W3CDTF">2006-11-27T09:42:21Z</dcterms:modified>
  <cp:category/>
  <cp:version/>
  <cp:contentType/>
  <cp:contentStatus/>
</cp:coreProperties>
</file>